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53\CR 52\2018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L5" i="4686" l="1"/>
  <c r="I38" i="4689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AN28" i="4688"/>
  <c r="CB19" i="4688" s="1"/>
  <c r="AL28" i="4688"/>
  <c r="BZ19" i="4688" s="1"/>
  <c r="L6" i="4681"/>
  <c r="D6" i="4681"/>
  <c r="E5" i="4681"/>
  <c r="J10" i="4689" l="1"/>
  <c r="D15" i="4688" s="1"/>
  <c r="J14" i="4689"/>
  <c r="U15" i="4688" s="1"/>
  <c r="J36" i="4689"/>
  <c r="AO24" i="4688" s="1"/>
  <c r="J13" i="4689"/>
  <c r="P15" i="4688" s="1"/>
  <c r="J33" i="4689"/>
  <c r="Z24" i="4688" s="1"/>
  <c r="J32" i="4689"/>
  <c r="U24" i="4688" s="1"/>
  <c r="J30" i="4689"/>
  <c r="J24" i="4688" s="1"/>
  <c r="J16" i="4689"/>
  <c r="AF15" i="4688" s="1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J44" i="4689"/>
  <c r="AF29" i="4688"/>
  <c r="J45" i="4689"/>
  <c r="J41" i="4689"/>
  <c r="P29" i="4688"/>
  <c r="J42" i="4689"/>
  <c r="J38" i="4689"/>
  <c r="D29" i="4688"/>
  <c r="J39" i="4689"/>
  <c r="AF24" i="4688"/>
  <c r="J35" i="4689"/>
  <c r="P24" i="4688"/>
  <c r="D24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8" i="4688"/>
  <c r="BU19" i="4688" s="1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AU19" i="4688" s="1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BE19" i="4688" s="1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2" i="4688"/>
  <c r="BY21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5" i="4688"/>
  <c r="BE20" i="4688"/>
  <c r="M25" i="4688"/>
  <c r="AU20" i="4688"/>
  <c r="B25" i="4688"/>
  <c r="BU12" i="4688"/>
  <c r="AD16" i="4688"/>
  <c r="AU12" i="4688"/>
  <c r="B16" i="4688"/>
  <c r="BE12" i="4688"/>
  <c r="M16" i="4688"/>
  <c r="AH32" i="4688"/>
  <c r="BV21" i="4688" s="1"/>
  <c r="W32" i="4688"/>
  <c r="BL21" i="4688" s="1"/>
  <c r="I32" i="4688"/>
  <c r="AY21" i="4688" s="1"/>
  <c r="H32" i="4688"/>
  <c r="AX21" i="4688" s="1"/>
  <c r="U23" i="4678"/>
  <c r="Z32" i="4688"/>
  <c r="BO21" i="4688" s="1"/>
  <c r="R32" i="4688"/>
  <c r="BG21" i="4688" s="1"/>
  <c r="AI32" i="4688"/>
  <c r="BW21" i="4688" s="1"/>
  <c r="V32" i="4688"/>
  <c r="BK21" i="4688" s="1"/>
  <c r="S32" i="4688"/>
  <c r="BH21" i="4688" s="1"/>
  <c r="AA32" i="4688"/>
  <c r="BP21" i="4688" s="1"/>
  <c r="AL32" i="4688"/>
  <c r="BZ21" i="4688" s="1"/>
  <c r="AM32" i="4688"/>
  <c r="CA21" i="4688" s="1"/>
  <c r="AO32" i="4688"/>
  <c r="CC21" i="4688" s="1"/>
  <c r="AJ32" i="4688"/>
  <c r="BX21" i="4688" s="1"/>
  <c r="E32" i="4688"/>
  <c r="AU21" i="4688" s="1"/>
  <c r="Y32" i="4688"/>
  <c r="BN21" i="4688" s="1"/>
  <c r="U32" i="4688"/>
  <c r="BJ21" i="4688" s="1"/>
  <c r="AB32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5" i="4688" l="1"/>
  <c r="AF25" i="4688"/>
  <c r="AK25" i="4688"/>
  <c r="J25" i="4688"/>
  <c r="G25" i="4688"/>
  <c r="D25" i="4688"/>
  <c r="Z25" i="4688"/>
  <c r="P25" i="4688"/>
  <c r="U25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<sst xmlns="http://schemas.openxmlformats.org/spreadsheetml/2006/main" count="539" uniqueCount="151">
  <si>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</si>
  <si>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</si>
  <si>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</si>
  <si>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</si>
  <si>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</si>
  <si>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</si>
  <si>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</si>
  <si>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</si>
  <si>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</si>
  <si>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</si>
  <si>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</si>
  <si>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</si>
  <si>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</si>
  <si>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</si>
  <si>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</si>
  <si>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</si>
  <si>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</si>
  <si>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</si>
  <si>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</si>
  <si>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</si>
  <si>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</si>
  <si>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</si>
  <si>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</si>
  <si>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</si>
  <si>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</si>
  <si>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</si>
  <si>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</si>
  <si>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</si>
  <si>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</si>
  <si>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</si>
  <si>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</si>
  <si>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</si>
  <si>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</si>
  <si>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</si>
  <si>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</si>
  <si>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</si>
  <si>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</si>
  <si>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</si>
  <si>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</si>
  <si>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</si>
  <si>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</si>
  <si>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</si>
  <si>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</si>
  <si>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</si>
  <si>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</si>
  <si>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</si>
  <si>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</si>
  <si>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</si>
  <si>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</si>
  <si>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</si>
  <si>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</si>
  <si>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</si>
  <si>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</si>
  <si>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</si>
  <si>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</si>
  <si>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</si>
  <si>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</si>
  <si>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</si>
  <si>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</si>
  <si>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</si>
  <si>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</si>
  <si>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</si>
  <si>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</si>
  <si>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</si>
  <si>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</si>
  <si>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</si>
  <si>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</si>
  <si>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</si>
  <si>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</si>
  <si>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</si>
  <si>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</si>
  <si>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</si>
  <si>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</si>
  <si>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</si>
  <si>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</si>
  <si>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</si>
  <si>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</si>
  <si>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</si>
  <si>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</si>
  <si>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</si>
  <si>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</si>
  <si>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</si>
  <si>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</si>
  <si>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</si>
  <si>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</si>
  <si>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</si>
  <si>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</si>
  <si>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</si>
  <si>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</si>
  <si>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</si>
  <si>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</si>
  <si>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</si>
  <si>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</si>
  <si>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</si>
  <si>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</si>
  <si>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</si>
  <si>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</si>
  <si>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</si>
  <si>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</si>
  <si>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</si>
  <si>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</si>
  <si>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</si>
  <si>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</si>
  <si>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</si>
  <si>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</si>
  <si>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</si>
  <si>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</si>
  <si>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</si>
  <si>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</si>
  <si>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</si>
  <si>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</si>
  <si>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</si>
  <si>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</si>
  <si>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</si>
  <si>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</si>
  <si>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</si>
  <si>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</si>
  <si>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</si>
  <si>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</si>
  <si>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</si>
  <si>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</si>
  <si>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</si>
  <si>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</si>
  <si>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</si>
  <si>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</si>
  <si>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</si>
  <si>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</si>
  <si>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</si>
  <si>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</si>
  <si>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</si>
  <si>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</si>
  <si>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</si>
  <si>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</si>
  <si>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</si>
  <si>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</si>
  <si>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</si>
  <si>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</si>
  <si>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</si>
  <si>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</si>
  <si>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</si>
  <si>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</si>
  <si>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</si>
  <si>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</si>
  <si>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</si>
  <si>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</si>
  <si>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</si>
  <si>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</si>
  <si>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76 X CARRERA 52</t>
  </si>
  <si>
    <t>ADOLFREDO FLOREZ</t>
  </si>
  <si>
    <t xml:space="preserve">VOL MAX 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</si>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</sst>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316</c:v>
                </c:pt>
                <c:pt idx="1">
                  <c:v>385.5</c:v>
                </c:pt>
                <c:pt idx="2">
                  <c:v>384.5</c:v>
                </c:pt>
                <c:pt idx="3">
                  <c:v>393.5</c:v>
                </c:pt>
                <c:pt idx="4">
                  <c:v>413</c:v>
                </c:pt>
                <c:pt idx="5">
                  <c:v>436.5</c:v>
                </c:pt>
                <c:pt idx="6">
                  <c:v>425</c:v>
                </c:pt>
                <c:pt idx="7">
                  <c:v>454</c:v>
                </c:pt>
                <c:pt idx="8">
                  <c:v>401.5</c:v>
                </c:pt>
                <c:pt idx="9">
                  <c:v>400.5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467568"/>
        <c:axId val="161467960"/>
      </c:barChart>
      <c:catAx>
        <c:axId val="161467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67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67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6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1479.5</c:v>
                </c:pt>
                <c:pt idx="4">
                  <c:v>1576.5</c:v>
                </c:pt>
                <c:pt idx="5">
                  <c:v>1627.5</c:v>
                </c:pt>
                <c:pt idx="6">
                  <c:v>1668</c:v>
                </c:pt>
                <c:pt idx="7">
                  <c:v>1728.5</c:v>
                </c:pt>
                <c:pt idx="8">
                  <c:v>1717</c:v>
                </c:pt>
                <c:pt idx="9">
                  <c:v>1681</c:v>
                </c:pt>
                <c:pt idx="13">
                  <c:v>1642</c:v>
                </c:pt>
                <c:pt idx="14">
                  <c:v>1678</c:v>
                </c:pt>
                <c:pt idx="15">
                  <c:v>1665</c:v>
                </c:pt>
                <c:pt idx="16">
                  <c:v>1749</c:v>
                </c:pt>
                <c:pt idx="17">
                  <c:v>1700</c:v>
                </c:pt>
                <c:pt idx="18">
                  <c:v>1649.5</c:v>
                </c:pt>
                <c:pt idx="19">
                  <c:v>1635</c:v>
                </c:pt>
                <c:pt idx="20">
                  <c:v>1515</c:v>
                </c:pt>
                <c:pt idx="21">
                  <c:v>1476.5</c:v>
                </c:pt>
                <c:pt idx="22">
                  <c:v>1436</c:v>
                </c:pt>
                <c:pt idx="23">
                  <c:v>1455.5</c:v>
                </c:pt>
                <c:pt idx="24">
                  <c:v>1530.5</c:v>
                </c:pt>
                <c:pt idx="25">
                  <c:v>1599</c:v>
                </c:pt>
                <c:pt idx="29">
                  <c:v>2020</c:v>
                </c:pt>
                <c:pt idx="30">
                  <c:v>2020</c:v>
                </c:pt>
                <c:pt idx="31">
                  <c:v>2004</c:v>
                </c:pt>
                <c:pt idx="32">
                  <c:v>1941.5</c:v>
                </c:pt>
                <c:pt idx="33">
                  <c:v>1903.5</c:v>
                </c:pt>
                <c:pt idx="34">
                  <c:v>1889.5</c:v>
                </c:pt>
                <c:pt idx="35">
                  <c:v>1915.5</c:v>
                </c:pt>
                <c:pt idx="36">
                  <c:v>1952.5</c:v>
                </c:pt>
                <c:pt idx="37">
                  <c:v>1956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913.5</c:v>
                </c:pt>
                <c:pt idx="4">
                  <c:v>941.5</c:v>
                </c:pt>
                <c:pt idx="5">
                  <c:v>880.5</c:v>
                </c:pt>
                <c:pt idx="6">
                  <c:v>820</c:v>
                </c:pt>
                <c:pt idx="7">
                  <c:v>775.5</c:v>
                </c:pt>
                <c:pt idx="8">
                  <c:v>737.5</c:v>
                </c:pt>
                <c:pt idx="9">
                  <c:v>755.5</c:v>
                </c:pt>
                <c:pt idx="13">
                  <c:v>797.5</c:v>
                </c:pt>
                <c:pt idx="14">
                  <c:v>761</c:v>
                </c:pt>
                <c:pt idx="15">
                  <c:v>718</c:v>
                </c:pt>
                <c:pt idx="16">
                  <c:v>680</c:v>
                </c:pt>
                <c:pt idx="17">
                  <c:v>602</c:v>
                </c:pt>
                <c:pt idx="18">
                  <c:v>578</c:v>
                </c:pt>
                <c:pt idx="19">
                  <c:v>561.5</c:v>
                </c:pt>
                <c:pt idx="20">
                  <c:v>569</c:v>
                </c:pt>
                <c:pt idx="21">
                  <c:v>664</c:v>
                </c:pt>
                <c:pt idx="22">
                  <c:v>750.5</c:v>
                </c:pt>
                <c:pt idx="23">
                  <c:v>821.5</c:v>
                </c:pt>
                <c:pt idx="24">
                  <c:v>908.5</c:v>
                </c:pt>
                <c:pt idx="25">
                  <c:v>917.5</c:v>
                </c:pt>
                <c:pt idx="29">
                  <c:v>753</c:v>
                </c:pt>
                <c:pt idx="30">
                  <c:v>780.5</c:v>
                </c:pt>
                <c:pt idx="31">
                  <c:v>796</c:v>
                </c:pt>
                <c:pt idx="32">
                  <c:v>791.5</c:v>
                </c:pt>
                <c:pt idx="33">
                  <c:v>782</c:v>
                </c:pt>
                <c:pt idx="34">
                  <c:v>754</c:v>
                </c:pt>
                <c:pt idx="35">
                  <c:v>703</c:v>
                </c:pt>
                <c:pt idx="36">
                  <c:v>694</c:v>
                </c:pt>
                <c:pt idx="37">
                  <c:v>675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2393</c:v>
                </c:pt>
                <c:pt idx="4">
                  <c:v>2518</c:v>
                </c:pt>
                <c:pt idx="5">
                  <c:v>2508</c:v>
                </c:pt>
                <c:pt idx="6">
                  <c:v>2488</c:v>
                </c:pt>
                <c:pt idx="7">
                  <c:v>2504</c:v>
                </c:pt>
                <c:pt idx="8">
                  <c:v>2454.5</c:v>
                </c:pt>
                <c:pt idx="9">
                  <c:v>2436.5</c:v>
                </c:pt>
                <c:pt idx="13">
                  <c:v>2439.5</c:v>
                </c:pt>
                <c:pt idx="14">
                  <c:v>2439</c:v>
                </c:pt>
                <c:pt idx="15">
                  <c:v>2383</c:v>
                </c:pt>
                <c:pt idx="16">
                  <c:v>2429</c:v>
                </c:pt>
                <c:pt idx="17">
                  <c:v>2302</c:v>
                </c:pt>
                <c:pt idx="18">
                  <c:v>2227.5</c:v>
                </c:pt>
                <c:pt idx="19">
                  <c:v>2196.5</c:v>
                </c:pt>
                <c:pt idx="20">
                  <c:v>2084</c:v>
                </c:pt>
                <c:pt idx="21">
                  <c:v>2140.5</c:v>
                </c:pt>
                <c:pt idx="22">
                  <c:v>2186.5</c:v>
                </c:pt>
                <c:pt idx="23">
                  <c:v>2277</c:v>
                </c:pt>
                <c:pt idx="24">
                  <c:v>2439</c:v>
                </c:pt>
                <c:pt idx="25">
                  <c:v>2516.5</c:v>
                </c:pt>
                <c:pt idx="29">
                  <c:v>2773</c:v>
                </c:pt>
                <c:pt idx="30">
                  <c:v>2800.5</c:v>
                </c:pt>
                <c:pt idx="31">
                  <c:v>2800</c:v>
                </c:pt>
                <c:pt idx="32">
                  <c:v>2733</c:v>
                </c:pt>
                <c:pt idx="33">
                  <c:v>2685.5</c:v>
                </c:pt>
                <c:pt idx="34">
                  <c:v>2643.5</c:v>
                </c:pt>
                <c:pt idx="35">
                  <c:v>2618.5</c:v>
                </c:pt>
                <c:pt idx="36">
                  <c:v>2646.5</c:v>
                </c:pt>
                <c:pt idx="37">
                  <c:v>2631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722040"/>
        <c:axId val="161722432"/>
      </c:lineChart>
      <c:catAx>
        <c:axId val="16172204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172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72243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17220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402</c:v>
                </c:pt>
                <c:pt idx="1">
                  <c:v>432</c:v>
                </c:pt>
                <c:pt idx="2">
                  <c:v>377.5</c:v>
                </c:pt>
                <c:pt idx="3">
                  <c:v>430.5</c:v>
                </c:pt>
                <c:pt idx="4">
                  <c:v>438</c:v>
                </c:pt>
                <c:pt idx="5">
                  <c:v>419</c:v>
                </c:pt>
                <c:pt idx="6">
                  <c:v>461.5</c:v>
                </c:pt>
                <c:pt idx="7">
                  <c:v>381.5</c:v>
                </c:pt>
                <c:pt idx="8">
                  <c:v>387.5</c:v>
                </c:pt>
                <c:pt idx="9">
                  <c:v>404.5</c:v>
                </c:pt>
                <c:pt idx="10">
                  <c:v>341.5</c:v>
                </c:pt>
                <c:pt idx="11">
                  <c:v>343</c:v>
                </c:pt>
                <c:pt idx="12">
                  <c:v>347</c:v>
                </c:pt>
                <c:pt idx="13">
                  <c:v>424</c:v>
                </c:pt>
                <c:pt idx="14">
                  <c:v>416.5</c:v>
                </c:pt>
                <c:pt idx="15">
                  <c:v>411.5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468744"/>
        <c:axId val="161469136"/>
      </c:barChart>
      <c:catAx>
        <c:axId val="161468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69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69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68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1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480.5</c:v>
                </c:pt>
                <c:pt idx="1">
                  <c:v>514.5</c:v>
                </c:pt>
                <c:pt idx="2">
                  <c:v>528.5</c:v>
                </c:pt>
                <c:pt idx="3">
                  <c:v>496.5</c:v>
                </c:pt>
                <c:pt idx="4">
                  <c:v>480.5</c:v>
                </c:pt>
                <c:pt idx="5">
                  <c:v>498.5</c:v>
                </c:pt>
                <c:pt idx="6">
                  <c:v>466</c:v>
                </c:pt>
                <c:pt idx="7">
                  <c:v>458.5</c:v>
                </c:pt>
                <c:pt idx="8">
                  <c:v>466.5</c:v>
                </c:pt>
                <c:pt idx="9">
                  <c:v>524.5</c:v>
                </c:pt>
                <c:pt idx="10">
                  <c:v>503</c:v>
                </c:pt>
                <c:pt idx="11">
                  <c:v>462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469920"/>
        <c:axId val="161470312"/>
      </c:barChart>
      <c:catAx>
        <c:axId val="161469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70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70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6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205.5</c:v>
                </c:pt>
                <c:pt idx="1">
                  <c:v>244.5</c:v>
                </c:pt>
                <c:pt idx="2">
                  <c:v>246</c:v>
                </c:pt>
                <c:pt idx="3">
                  <c:v>217.5</c:v>
                </c:pt>
                <c:pt idx="4">
                  <c:v>233.5</c:v>
                </c:pt>
                <c:pt idx="5">
                  <c:v>183.5</c:v>
                </c:pt>
                <c:pt idx="6">
                  <c:v>185.5</c:v>
                </c:pt>
                <c:pt idx="7">
                  <c:v>173</c:v>
                </c:pt>
                <c:pt idx="8">
                  <c:v>195.5</c:v>
                </c:pt>
                <c:pt idx="9">
                  <c:v>201.5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758312"/>
        <c:axId val="162758704"/>
      </c:barChart>
      <c:catAx>
        <c:axId val="162758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58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58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58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184.5</c:v>
                </c:pt>
                <c:pt idx="1">
                  <c:v>196.5</c:v>
                </c:pt>
                <c:pt idx="2">
                  <c:v>184.5</c:v>
                </c:pt>
                <c:pt idx="3">
                  <c:v>187.5</c:v>
                </c:pt>
                <c:pt idx="4">
                  <c:v>212</c:v>
                </c:pt>
                <c:pt idx="5">
                  <c:v>212</c:v>
                </c:pt>
                <c:pt idx="6">
                  <c:v>180</c:v>
                </c:pt>
                <c:pt idx="7">
                  <c:v>178</c:v>
                </c:pt>
                <c:pt idx="8">
                  <c:v>184</c:v>
                </c:pt>
                <c:pt idx="9">
                  <c:v>161</c:v>
                </c:pt>
                <c:pt idx="10">
                  <c:v>171</c:v>
                </c:pt>
                <c:pt idx="11">
                  <c:v>159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759488"/>
        <c:axId val="162759880"/>
      </c:barChart>
      <c:catAx>
        <c:axId val="162759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59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59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59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6"/>
          <c:y val="3.2258064516129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202</c:v>
                </c:pt>
                <c:pt idx="1">
                  <c:v>214.5</c:v>
                </c:pt>
                <c:pt idx="2">
                  <c:v>181</c:v>
                </c:pt>
                <c:pt idx="3">
                  <c:v>200</c:v>
                </c:pt>
                <c:pt idx="4">
                  <c:v>165.5</c:v>
                </c:pt>
                <c:pt idx="5">
                  <c:v>171.5</c:v>
                </c:pt>
                <c:pt idx="6">
                  <c:v>143</c:v>
                </c:pt>
                <c:pt idx="7">
                  <c:v>122</c:v>
                </c:pt>
                <c:pt idx="8">
                  <c:v>141.5</c:v>
                </c:pt>
                <c:pt idx="9">
                  <c:v>155</c:v>
                </c:pt>
                <c:pt idx="10">
                  <c:v>150.5</c:v>
                </c:pt>
                <c:pt idx="11">
                  <c:v>217</c:v>
                </c:pt>
                <c:pt idx="12">
                  <c:v>228</c:v>
                </c:pt>
                <c:pt idx="13">
                  <c:v>226</c:v>
                </c:pt>
                <c:pt idx="14">
                  <c:v>237.5</c:v>
                </c:pt>
                <c:pt idx="15">
                  <c:v>226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760664"/>
        <c:axId val="162761056"/>
      </c:barChart>
      <c:catAx>
        <c:axId val="162760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61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61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60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521.5</c:v>
                </c:pt>
                <c:pt idx="1">
                  <c:v>630</c:v>
                </c:pt>
                <c:pt idx="2">
                  <c:v>630.5</c:v>
                </c:pt>
                <c:pt idx="3">
                  <c:v>611</c:v>
                </c:pt>
                <c:pt idx="4">
                  <c:v>646.5</c:v>
                </c:pt>
                <c:pt idx="5">
                  <c:v>620</c:v>
                </c:pt>
                <c:pt idx="6">
                  <c:v>610.5</c:v>
                </c:pt>
                <c:pt idx="7">
                  <c:v>627</c:v>
                </c:pt>
                <c:pt idx="8">
                  <c:v>597</c:v>
                </c:pt>
                <c:pt idx="9">
                  <c:v>602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761840"/>
        <c:axId val="161718904"/>
      </c:barChart>
      <c:catAx>
        <c:axId val="162761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18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718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61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665</c:v>
                </c:pt>
                <c:pt idx="1">
                  <c:v>711</c:v>
                </c:pt>
                <c:pt idx="2">
                  <c:v>713</c:v>
                </c:pt>
                <c:pt idx="3">
                  <c:v>684</c:v>
                </c:pt>
                <c:pt idx="4">
                  <c:v>692.5</c:v>
                </c:pt>
                <c:pt idx="5">
                  <c:v>710.5</c:v>
                </c:pt>
                <c:pt idx="6">
                  <c:v>646</c:v>
                </c:pt>
                <c:pt idx="7">
                  <c:v>636.5</c:v>
                </c:pt>
                <c:pt idx="8">
                  <c:v>650.5</c:v>
                </c:pt>
                <c:pt idx="9">
                  <c:v>685.5</c:v>
                </c:pt>
                <c:pt idx="10">
                  <c:v>674</c:v>
                </c:pt>
                <c:pt idx="11">
                  <c:v>621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719688"/>
        <c:axId val="161720080"/>
      </c:barChart>
      <c:catAx>
        <c:axId val="161719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20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720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19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604</c:v>
                </c:pt>
                <c:pt idx="1">
                  <c:v>646.5</c:v>
                </c:pt>
                <c:pt idx="2">
                  <c:v>558.5</c:v>
                </c:pt>
                <c:pt idx="3">
                  <c:v>630.5</c:v>
                </c:pt>
                <c:pt idx="4">
                  <c:v>603.5</c:v>
                </c:pt>
                <c:pt idx="5">
                  <c:v>590.5</c:v>
                </c:pt>
                <c:pt idx="6">
                  <c:v>604.5</c:v>
                </c:pt>
                <c:pt idx="7">
                  <c:v>503.5</c:v>
                </c:pt>
                <c:pt idx="8">
                  <c:v>529</c:v>
                </c:pt>
                <c:pt idx="9">
                  <c:v>559.5</c:v>
                </c:pt>
                <c:pt idx="10">
                  <c:v>492</c:v>
                </c:pt>
                <c:pt idx="11">
                  <c:v>560</c:v>
                </c:pt>
                <c:pt idx="12">
                  <c:v>575</c:v>
                </c:pt>
                <c:pt idx="13">
                  <c:v>650</c:v>
                </c:pt>
                <c:pt idx="14">
                  <c:v>654</c:v>
                </c:pt>
                <c:pt idx="15">
                  <c:v>637.5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720864"/>
        <c:axId val="161721256"/>
      </c:barChart>
      <c:catAx>
        <c:axId val="161720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21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721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20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0"/>
          <a:ext cx="220833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9" zoomScaleNormal="100" workbookViewId="0">
      <selection activeCell="X18" sqref="X18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">
        <v>147</v>
      </c>
      <c r="E5" s="183"/>
      <c r="F5" s="183"/>
      <c r="G5" s="183"/>
      <c r="H5" s="183"/>
      <c r="I5" s="179" t="s">
        <v>53</v>
      </c>
      <c r="J5" s="179"/>
      <c r="K5" s="179"/>
      <c r="L5" s="184"/>
      <c r="M5" s="184"/>
      <c r="N5" s="184"/>
      <c r="O5" s="12"/>
      <c r="P5" s="179" t="s">
        <v>57</v>
      </c>
      <c r="Q5" s="179"/>
      <c r="R5" s="179"/>
      <c r="S5" s="182" t="s">
        <v>62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148</v>
      </c>
      <c r="E6" s="180"/>
      <c r="F6" s="180"/>
      <c r="G6" s="180"/>
      <c r="H6" s="180"/>
      <c r="I6" s="179" t="s">
        <v>59</v>
      </c>
      <c r="J6" s="179"/>
      <c r="K6" s="179"/>
      <c r="L6" s="185">
        <v>3</v>
      </c>
      <c r="M6" s="185"/>
      <c r="N6" s="185"/>
      <c r="O6" s="42"/>
      <c r="P6" s="179" t="s">
        <v>58</v>
      </c>
      <c r="Q6" s="179"/>
      <c r="R6" s="179"/>
      <c r="S6" s="192">
        <v>43320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5</v>
      </c>
      <c r="C10" s="46">
        <v>286</v>
      </c>
      <c r="D10" s="46">
        <v>10</v>
      </c>
      <c r="E10" s="46">
        <v>3</v>
      </c>
      <c r="F10" s="6">
        <f t="shared" ref="F10:F22" si="0">B10*0.5+C10*1+D10*2+E10*2.5</f>
        <v>316</v>
      </c>
      <c r="G10" s="2"/>
      <c r="H10" s="19" t="s">
        <v>4</v>
      </c>
      <c r="I10" s="46">
        <v>77</v>
      </c>
      <c r="J10" s="46">
        <v>351</v>
      </c>
      <c r="K10" s="46">
        <v>13</v>
      </c>
      <c r="L10" s="46">
        <v>6</v>
      </c>
      <c r="M10" s="6">
        <f t="shared" ref="M10:M22" si="1">I10*0.5+J10*1+K10*2+L10*2.5</f>
        <v>430.5</v>
      </c>
      <c r="N10" s="9">
        <f>F20+F21+F22+M10</f>
        <v>1642</v>
      </c>
      <c r="O10" s="19" t="s">
        <v>43</v>
      </c>
      <c r="P10" s="46">
        <v>84</v>
      </c>
      <c r="Q10" s="46">
        <v>386</v>
      </c>
      <c r="R10" s="46">
        <v>20</v>
      </c>
      <c r="S10" s="46">
        <v>5</v>
      </c>
      <c r="T10" s="6">
        <f t="shared" ref="T10:T21" si="2">P10*0.5+Q10*1+R10*2+S10*2.5</f>
        <v>480.5</v>
      </c>
      <c r="U10" s="10"/>
      <c r="AB10" s="1"/>
    </row>
    <row r="11" spans="1:28" ht="24" customHeight="1" x14ac:dyDescent="0.2">
      <c r="A11" s="18" t="s">
        <v>14</v>
      </c>
      <c r="B11" s="46">
        <v>70</v>
      </c>
      <c r="C11" s="46">
        <v>316</v>
      </c>
      <c r="D11" s="46">
        <v>11</v>
      </c>
      <c r="E11" s="46">
        <v>5</v>
      </c>
      <c r="F11" s="6">
        <f t="shared" si="0"/>
        <v>385.5</v>
      </c>
      <c r="G11" s="2"/>
      <c r="H11" s="19" t="s">
        <v>5</v>
      </c>
      <c r="I11" s="46">
        <v>81</v>
      </c>
      <c r="J11" s="46">
        <v>363</v>
      </c>
      <c r="K11" s="46">
        <v>11</v>
      </c>
      <c r="L11" s="46">
        <v>5</v>
      </c>
      <c r="M11" s="6">
        <f t="shared" si="1"/>
        <v>438</v>
      </c>
      <c r="N11" s="9">
        <f>F21+F22+M10+M11</f>
        <v>1678</v>
      </c>
      <c r="O11" s="19" t="s">
        <v>44</v>
      </c>
      <c r="P11" s="46">
        <v>95</v>
      </c>
      <c r="Q11" s="46">
        <v>401</v>
      </c>
      <c r="R11" s="46">
        <v>23</v>
      </c>
      <c r="S11" s="46">
        <v>8</v>
      </c>
      <c r="T11" s="6">
        <f t="shared" si="2"/>
        <v>514.5</v>
      </c>
      <c r="U11" s="2"/>
      <c r="AB11" s="1"/>
    </row>
    <row r="12" spans="1:28" ht="24" customHeight="1" x14ac:dyDescent="0.2">
      <c r="A12" s="18" t="s">
        <v>17</v>
      </c>
      <c r="B12" s="46">
        <v>45</v>
      </c>
      <c r="C12" s="46">
        <v>325</v>
      </c>
      <c r="D12" s="46">
        <v>16</v>
      </c>
      <c r="E12" s="46">
        <v>2</v>
      </c>
      <c r="F12" s="6">
        <f t="shared" si="0"/>
        <v>384.5</v>
      </c>
      <c r="G12" s="2"/>
      <c r="H12" s="19" t="s">
        <v>6</v>
      </c>
      <c r="I12" s="46">
        <v>71</v>
      </c>
      <c r="J12" s="46">
        <v>346</v>
      </c>
      <c r="K12" s="46">
        <v>10</v>
      </c>
      <c r="L12" s="46">
        <v>7</v>
      </c>
      <c r="M12" s="6">
        <f t="shared" si="1"/>
        <v>419</v>
      </c>
      <c r="N12" s="2">
        <f>F22+M10+M11+M12</f>
        <v>1665</v>
      </c>
      <c r="O12" s="19" t="s">
        <v>32</v>
      </c>
      <c r="P12" s="46">
        <v>102</v>
      </c>
      <c r="Q12" s="46">
        <v>425</v>
      </c>
      <c r="R12" s="46">
        <v>15</v>
      </c>
      <c r="S12" s="46">
        <v>9</v>
      </c>
      <c r="T12" s="6">
        <f t="shared" si="2"/>
        <v>528.5</v>
      </c>
      <c r="U12" s="2"/>
      <c r="AB12" s="1"/>
    </row>
    <row r="13" spans="1:28" ht="24" customHeight="1" x14ac:dyDescent="0.2">
      <c r="A13" s="18" t="s">
        <v>19</v>
      </c>
      <c r="B13" s="46">
        <v>53</v>
      </c>
      <c r="C13" s="46">
        <v>324</v>
      </c>
      <c r="D13" s="46">
        <v>14</v>
      </c>
      <c r="E13" s="46">
        <v>6</v>
      </c>
      <c r="F13" s="6">
        <f t="shared" si="0"/>
        <v>393.5</v>
      </c>
      <c r="G13" s="2">
        <f t="shared" ref="G13:G19" si="3">F10+F11+F12+F13</f>
        <v>1479.5</v>
      </c>
      <c r="H13" s="19" t="s">
        <v>7</v>
      </c>
      <c r="I13" s="46">
        <v>86</v>
      </c>
      <c r="J13" s="46">
        <v>380</v>
      </c>
      <c r="K13" s="46">
        <v>13</v>
      </c>
      <c r="L13" s="46">
        <v>5</v>
      </c>
      <c r="M13" s="6">
        <f t="shared" si="1"/>
        <v>461.5</v>
      </c>
      <c r="N13" s="2">
        <f t="shared" ref="N13:N18" si="4">M10+M11+M12+M13</f>
        <v>1749</v>
      </c>
      <c r="O13" s="19" t="s">
        <v>33</v>
      </c>
      <c r="P13" s="46">
        <v>102</v>
      </c>
      <c r="Q13" s="46">
        <v>410</v>
      </c>
      <c r="R13" s="46">
        <v>14</v>
      </c>
      <c r="S13" s="46">
        <v>3</v>
      </c>
      <c r="T13" s="6">
        <f t="shared" si="2"/>
        <v>496.5</v>
      </c>
      <c r="U13" s="2">
        <f t="shared" ref="U13:U21" si="5">T10+T11+T12+T13</f>
        <v>2020</v>
      </c>
      <c r="AB13" s="81">
        <v>241</v>
      </c>
    </row>
    <row r="14" spans="1:28" ht="24" customHeight="1" x14ac:dyDescent="0.2">
      <c r="A14" s="18" t="s">
        <v>21</v>
      </c>
      <c r="B14" s="46">
        <v>71</v>
      </c>
      <c r="C14" s="46">
        <v>336</v>
      </c>
      <c r="D14" s="46">
        <v>12</v>
      </c>
      <c r="E14" s="46">
        <v>7</v>
      </c>
      <c r="F14" s="6">
        <f t="shared" si="0"/>
        <v>413</v>
      </c>
      <c r="G14" s="2">
        <f t="shared" si="3"/>
        <v>1576.5</v>
      </c>
      <c r="H14" s="19" t="s">
        <v>9</v>
      </c>
      <c r="I14" s="46">
        <v>71</v>
      </c>
      <c r="J14" s="46">
        <v>317</v>
      </c>
      <c r="K14" s="46">
        <v>12</v>
      </c>
      <c r="L14" s="46">
        <v>2</v>
      </c>
      <c r="M14" s="6">
        <f t="shared" si="1"/>
        <v>381.5</v>
      </c>
      <c r="N14" s="2">
        <f t="shared" si="4"/>
        <v>1700</v>
      </c>
      <c r="O14" s="19" t="s">
        <v>29</v>
      </c>
      <c r="P14" s="45">
        <v>97</v>
      </c>
      <c r="Q14" s="45">
        <v>381</v>
      </c>
      <c r="R14" s="45">
        <v>18</v>
      </c>
      <c r="S14" s="45">
        <v>6</v>
      </c>
      <c r="T14" s="6">
        <f t="shared" si="2"/>
        <v>480.5</v>
      </c>
      <c r="U14" s="2">
        <f t="shared" si="5"/>
        <v>2020</v>
      </c>
      <c r="AB14" s="81">
        <v>250</v>
      </c>
    </row>
    <row r="15" spans="1:28" ht="24" customHeight="1" x14ac:dyDescent="0.2">
      <c r="A15" s="18" t="s">
        <v>23</v>
      </c>
      <c r="B15" s="46">
        <v>86</v>
      </c>
      <c r="C15" s="46">
        <v>340</v>
      </c>
      <c r="D15" s="46">
        <v>18</v>
      </c>
      <c r="E15" s="46">
        <v>7</v>
      </c>
      <c r="F15" s="6">
        <f t="shared" si="0"/>
        <v>436.5</v>
      </c>
      <c r="G15" s="2">
        <f t="shared" si="3"/>
        <v>1627.5</v>
      </c>
      <c r="H15" s="19" t="s">
        <v>12</v>
      </c>
      <c r="I15" s="46">
        <v>70</v>
      </c>
      <c r="J15" s="46">
        <v>322</v>
      </c>
      <c r="K15" s="46">
        <v>9</v>
      </c>
      <c r="L15" s="46">
        <v>5</v>
      </c>
      <c r="M15" s="6">
        <f t="shared" si="1"/>
        <v>387.5</v>
      </c>
      <c r="N15" s="2">
        <f t="shared" si="4"/>
        <v>1649.5</v>
      </c>
      <c r="O15" s="18" t="s">
        <v>30</v>
      </c>
      <c r="P15" s="46">
        <v>86</v>
      </c>
      <c r="Q15" s="46">
        <v>417</v>
      </c>
      <c r="R15" s="45">
        <v>13</v>
      </c>
      <c r="S15" s="46">
        <v>5</v>
      </c>
      <c r="T15" s="6">
        <f t="shared" si="2"/>
        <v>498.5</v>
      </c>
      <c r="U15" s="2">
        <f t="shared" si="5"/>
        <v>2004</v>
      </c>
      <c r="AB15" s="81">
        <v>262</v>
      </c>
    </row>
    <row r="16" spans="1:28" ht="24" customHeight="1" x14ac:dyDescent="0.2">
      <c r="A16" s="18" t="s">
        <v>39</v>
      </c>
      <c r="B16" s="46">
        <v>101</v>
      </c>
      <c r="C16" s="46">
        <v>330</v>
      </c>
      <c r="D16" s="46">
        <v>16</v>
      </c>
      <c r="E16" s="46">
        <v>5</v>
      </c>
      <c r="F16" s="6">
        <f t="shared" si="0"/>
        <v>425</v>
      </c>
      <c r="G16" s="2">
        <f t="shared" si="3"/>
        <v>1668</v>
      </c>
      <c r="H16" s="19" t="s">
        <v>15</v>
      </c>
      <c r="I16" s="46">
        <v>65</v>
      </c>
      <c r="J16" s="46">
        <v>335</v>
      </c>
      <c r="K16" s="46">
        <v>11</v>
      </c>
      <c r="L16" s="46">
        <v>6</v>
      </c>
      <c r="M16" s="6">
        <f t="shared" si="1"/>
        <v>404.5</v>
      </c>
      <c r="N16" s="2">
        <f t="shared" si="4"/>
        <v>1635</v>
      </c>
      <c r="O16" s="19" t="s">
        <v>8</v>
      </c>
      <c r="P16" s="46">
        <v>64</v>
      </c>
      <c r="Q16" s="46">
        <v>397</v>
      </c>
      <c r="R16" s="46">
        <v>16</v>
      </c>
      <c r="S16" s="46">
        <v>2</v>
      </c>
      <c r="T16" s="6">
        <f t="shared" si="2"/>
        <v>466</v>
      </c>
      <c r="U16" s="2">
        <f t="shared" si="5"/>
        <v>1941.5</v>
      </c>
      <c r="AB16" s="81">
        <v>270.5</v>
      </c>
    </row>
    <row r="17" spans="1:28" ht="24" customHeight="1" x14ac:dyDescent="0.2">
      <c r="A17" s="18" t="s">
        <v>40</v>
      </c>
      <c r="B17" s="46">
        <v>88</v>
      </c>
      <c r="C17" s="46">
        <v>357</v>
      </c>
      <c r="D17" s="46">
        <v>19</v>
      </c>
      <c r="E17" s="46">
        <v>6</v>
      </c>
      <c r="F17" s="6">
        <f t="shared" si="0"/>
        <v>454</v>
      </c>
      <c r="G17" s="2">
        <f t="shared" si="3"/>
        <v>1728.5</v>
      </c>
      <c r="H17" s="19" t="s">
        <v>18</v>
      </c>
      <c r="I17" s="46">
        <v>51</v>
      </c>
      <c r="J17" s="46">
        <v>281</v>
      </c>
      <c r="K17" s="46">
        <v>10</v>
      </c>
      <c r="L17" s="46">
        <v>6</v>
      </c>
      <c r="M17" s="6">
        <f t="shared" si="1"/>
        <v>341.5</v>
      </c>
      <c r="N17" s="2">
        <f t="shared" si="4"/>
        <v>1515</v>
      </c>
      <c r="O17" s="19" t="s">
        <v>10</v>
      </c>
      <c r="P17" s="46">
        <v>77</v>
      </c>
      <c r="Q17" s="46">
        <v>380</v>
      </c>
      <c r="R17" s="46">
        <v>15</v>
      </c>
      <c r="S17" s="46">
        <v>4</v>
      </c>
      <c r="T17" s="6">
        <f t="shared" si="2"/>
        <v>458.5</v>
      </c>
      <c r="U17" s="2">
        <f t="shared" si="5"/>
        <v>1903.5</v>
      </c>
      <c r="AB17" s="81">
        <v>289.5</v>
      </c>
    </row>
    <row r="18" spans="1:28" ht="24" customHeight="1" x14ac:dyDescent="0.2">
      <c r="A18" s="18" t="s">
        <v>41</v>
      </c>
      <c r="B18" s="46">
        <v>61</v>
      </c>
      <c r="C18" s="46">
        <v>325</v>
      </c>
      <c r="D18" s="46">
        <v>13</v>
      </c>
      <c r="E18" s="46">
        <v>8</v>
      </c>
      <c r="F18" s="6">
        <f t="shared" si="0"/>
        <v>401.5</v>
      </c>
      <c r="G18" s="2">
        <f t="shared" si="3"/>
        <v>1717</v>
      </c>
      <c r="H18" s="19" t="s">
        <v>20</v>
      </c>
      <c r="I18" s="46">
        <v>46</v>
      </c>
      <c r="J18" s="46">
        <v>296</v>
      </c>
      <c r="K18" s="46">
        <v>12</v>
      </c>
      <c r="L18" s="46">
        <v>0</v>
      </c>
      <c r="M18" s="6">
        <f t="shared" si="1"/>
        <v>343</v>
      </c>
      <c r="N18" s="2">
        <f t="shared" si="4"/>
        <v>1476.5</v>
      </c>
      <c r="O18" s="19" t="s">
        <v>13</v>
      </c>
      <c r="P18" s="46">
        <v>74</v>
      </c>
      <c r="Q18" s="46">
        <v>386</v>
      </c>
      <c r="R18" s="46">
        <v>18</v>
      </c>
      <c r="S18" s="46">
        <v>3</v>
      </c>
      <c r="T18" s="6">
        <f t="shared" si="2"/>
        <v>466.5</v>
      </c>
      <c r="U18" s="2">
        <f t="shared" si="5"/>
        <v>1889.5</v>
      </c>
      <c r="AB18" s="81">
        <v>291</v>
      </c>
    </row>
    <row r="19" spans="1:28" ht="24" customHeight="1" thickBot="1" x14ac:dyDescent="0.25">
      <c r="A19" s="21" t="s">
        <v>42</v>
      </c>
      <c r="B19" s="47">
        <v>71</v>
      </c>
      <c r="C19" s="47">
        <v>310</v>
      </c>
      <c r="D19" s="47">
        <v>15</v>
      </c>
      <c r="E19" s="47">
        <v>10</v>
      </c>
      <c r="F19" s="7">
        <f t="shared" si="0"/>
        <v>400.5</v>
      </c>
      <c r="G19" s="3">
        <f t="shared" si="3"/>
        <v>1681</v>
      </c>
      <c r="H19" s="20" t="s">
        <v>22</v>
      </c>
      <c r="I19" s="45">
        <v>42</v>
      </c>
      <c r="J19" s="45">
        <v>288</v>
      </c>
      <c r="K19" s="45">
        <v>9</v>
      </c>
      <c r="L19" s="45">
        <v>8</v>
      </c>
      <c r="M19" s="6">
        <f t="shared" si="1"/>
        <v>347</v>
      </c>
      <c r="N19" s="2">
        <f>M16+M17+M18+M19</f>
        <v>1436</v>
      </c>
      <c r="O19" s="19" t="s">
        <v>16</v>
      </c>
      <c r="P19" s="46">
        <v>86</v>
      </c>
      <c r="Q19" s="46">
        <v>434</v>
      </c>
      <c r="R19" s="46">
        <v>20</v>
      </c>
      <c r="S19" s="46">
        <v>3</v>
      </c>
      <c r="T19" s="6">
        <f t="shared" si="2"/>
        <v>524.5</v>
      </c>
      <c r="U19" s="2">
        <f t="shared" si="5"/>
        <v>1915.5</v>
      </c>
      <c r="AB19" s="81">
        <v>294</v>
      </c>
    </row>
    <row r="20" spans="1:28" ht="24" customHeight="1" x14ac:dyDescent="0.2">
      <c r="A20" s="19" t="s">
        <v>27</v>
      </c>
      <c r="B20" s="45">
        <v>86</v>
      </c>
      <c r="C20" s="45">
        <v>310</v>
      </c>
      <c r="D20" s="45">
        <v>17</v>
      </c>
      <c r="E20" s="45">
        <v>6</v>
      </c>
      <c r="F20" s="8">
        <f t="shared" si="0"/>
        <v>402</v>
      </c>
      <c r="G20" s="35"/>
      <c r="H20" s="19" t="s">
        <v>24</v>
      </c>
      <c r="I20" s="46">
        <v>44</v>
      </c>
      <c r="J20" s="46">
        <v>348</v>
      </c>
      <c r="K20" s="46">
        <v>17</v>
      </c>
      <c r="L20" s="46">
        <v>8</v>
      </c>
      <c r="M20" s="8">
        <f t="shared" si="1"/>
        <v>424</v>
      </c>
      <c r="N20" s="2">
        <f>M17+M18+M19+M20</f>
        <v>1455.5</v>
      </c>
      <c r="O20" s="19" t="s">
        <v>45</v>
      </c>
      <c r="P20" s="45">
        <v>78</v>
      </c>
      <c r="Q20" s="45">
        <v>425</v>
      </c>
      <c r="R20" s="46">
        <v>17</v>
      </c>
      <c r="S20" s="45">
        <v>2</v>
      </c>
      <c r="T20" s="8">
        <f t="shared" si="2"/>
        <v>503</v>
      </c>
      <c r="U20" s="2">
        <f t="shared" si="5"/>
        <v>1952.5</v>
      </c>
      <c r="AB20" s="81">
        <v>299</v>
      </c>
    </row>
    <row r="21" spans="1:28" ht="24" customHeight="1" thickBot="1" x14ac:dyDescent="0.25">
      <c r="A21" s="19" t="s">
        <v>28</v>
      </c>
      <c r="B21" s="46">
        <v>92</v>
      </c>
      <c r="C21" s="46">
        <v>323</v>
      </c>
      <c r="D21" s="46">
        <v>19</v>
      </c>
      <c r="E21" s="46">
        <v>10</v>
      </c>
      <c r="F21" s="6">
        <f t="shared" si="0"/>
        <v>432</v>
      </c>
      <c r="G21" s="36"/>
      <c r="H21" s="20" t="s">
        <v>25</v>
      </c>
      <c r="I21" s="46">
        <v>83</v>
      </c>
      <c r="J21" s="46">
        <v>333</v>
      </c>
      <c r="K21" s="46">
        <v>11</v>
      </c>
      <c r="L21" s="46">
        <v>8</v>
      </c>
      <c r="M21" s="6">
        <f t="shared" si="1"/>
        <v>416.5</v>
      </c>
      <c r="N21" s="2">
        <f>M18+M19+M20+M21</f>
        <v>1530.5</v>
      </c>
      <c r="O21" s="21" t="s">
        <v>46</v>
      </c>
      <c r="P21" s="47">
        <v>70</v>
      </c>
      <c r="Q21" s="47">
        <v>391</v>
      </c>
      <c r="R21" s="47">
        <v>18</v>
      </c>
      <c r="S21" s="47">
        <v>0</v>
      </c>
      <c r="T21" s="7">
        <f t="shared" si="2"/>
        <v>462</v>
      </c>
      <c r="U21" s="3">
        <f t="shared" si="5"/>
        <v>1956</v>
      </c>
      <c r="AB21" s="81">
        <v>299.5</v>
      </c>
    </row>
    <row r="22" spans="1:28" ht="24" customHeight="1" thickBot="1" x14ac:dyDescent="0.25">
      <c r="A22" s="19" t="s">
        <v>1</v>
      </c>
      <c r="B22" s="46">
        <v>56</v>
      </c>
      <c r="C22" s="46">
        <v>289</v>
      </c>
      <c r="D22" s="46">
        <v>19</v>
      </c>
      <c r="E22" s="46">
        <v>9</v>
      </c>
      <c r="F22" s="6">
        <f t="shared" si="0"/>
        <v>377.5</v>
      </c>
      <c r="G22" s="2"/>
      <c r="H22" s="21" t="s">
        <v>26</v>
      </c>
      <c r="I22" s="47">
        <v>75</v>
      </c>
      <c r="J22" s="47">
        <v>318</v>
      </c>
      <c r="K22" s="47">
        <v>18</v>
      </c>
      <c r="L22" s="47">
        <v>8</v>
      </c>
      <c r="M22" s="6">
        <f t="shared" si="1"/>
        <v>411.5</v>
      </c>
      <c r="N22" s="3">
        <f>M19+M20+M21+M22</f>
        <v>1599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1728.5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1749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2020</v>
      </c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83</v>
      </c>
      <c r="G24" s="88"/>
      <c r="H24" s="170"/>
      <c r="I24" s="171"/>
      <c r="J24" s="82" t="s">
        <v>72</v>
      </c>
      <c r="K24" s="86"/>
      <c r="L24" s="86"/>
      <c r="M24" s="87" t="s">
        <v>75</v>
      </c>
      <c r="N24" s="88"/>
      <c r="O24" s="170"/>
      <c r="P24" s="171"/>
      <c r="Q24" s="82" t="s">
        <v>72</v>
      </c>
      <c r="R24" s="86"/>
      <c r="S24" s="86"/>
      <c r="T24" s="87" t="s">
        <v>76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5" sqref="U15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9" t="str">
        <f>'G-1'!E4:H4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9" t="str">
        <f>'G-1'!D5:H5</f>
        <v>CALLE 76 X CARRERA 52</v>
      </c>
      <c r="E5" s="209"/>
      <c r="F5" s="209"/>
      <c r="G5" s="209"/>
      <c r="H5" s="209"/>
      <c r="I5" s="206" t="s">
        <v>53</v>
      </c>
      <c r="J5" s="206"/>
      <c r="K5" s="206"/>
      <c r="L5" s="184">
        <f>'G-1'!L5:N5</f>
        <v>0</v>
      </c>
      <c r="M5" s="184"/>
      <c r="N5" s="184"/>
      <c r="O5" s="50"/>
      <c r="P5" s="206" t="s">
        <v>57</v>
      </c>
      <c r="Q5" s="206"/>
      <c r="R5" s="206"/>
      <c r="S5" s="184" t="s">
        <v>133</v>
      </c>
      <c r="T5" s="184"/>
      <c r="U5" s="184"/>
    </row>
    <row r="6" spans="1:28" ht="12.75" customHeight="1" x14ac:dyDescent="0.2">
      <c r="A6" s="206" t="s">
        <v>55</v>
      </c>
      <c r="B6" s="206"/>
      <c r="C6" s="206"/>
      <c r="D6" s="207" t="s">
        <v>150</v>
      </c>
      <c r="E6" s="207"/>
      <c r="F6" s="207"/>
      <c r="G6" s="207"/>
      <c r="H6" s="207"/>
      <c r="I6" s="206" t="s">
        <v>59</v>
      </c>
      <c r="J6" s="206"/>
      <c r="K6" s="206"/>
      <c r="L6" s="216">
        <v>2</v>
      </c>
      <c r="M6" s="216"/>
      <c r="N6" s="216"/>
      <c r="O6" s="54"/>
      <c r="P6" s="206" t="s">
        <v>58</v>
      </c>
      <c r="Q6" s="206"/>
      <c r="R6" s="206"/>
      <c r="S6" s="210">
        <f>'G-1'!S6:U6</f>
        <v>43320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20</v>
      </c>
      <c r="C10" s="61">
        <v>191</v>
      </c>
      <c r="D10" s="61">
        <v>1</v>
      </c>
      <c r="E10" s="61">
        <v>1</v>
      </c>
      <c r="F10" s="62">
        <f t="shared" ref="F10:F22" si="0">B10*0.5+C10*1+D10*2+E10*2.5</f>
        <v>205.5</v>
      </c>
      <c r="G10" s="63"/>
      <c r="H10" s="64" t="s">
        <v>4</v>
      </c>
      <c r="I10" s="46">
        <v>47</v>
      </c>
      <c r="J10" s="46">
        <v>155</v>
      </c>
      <c r="K10" s="46">
        <v>2</v>
      </c>
      <c r="L10" s="46">
        <v>7</v>
      </c>
      <c r="M10" s="62">
        <f t="shared" ref="M10:M22" si="1">I10*0.5+J10*1+K10*2+L10*2.5</f>
        <v>200</v>
      </c>
      <c r="N10" s="65">
        <f>F20+F21+F22+M10</f>
        <v>797.5</v>
      </c>
      <c r="O10" s="64" t="s">
        <v>43</v>
      </c>
      <c r="P10" s="46">
        <v>42</v>
      </c>
      <c r="Q10" s="46">
        <v>152</v>
      </c>
      <c r="R10" s="46">
        <v>2</v>
      </c>
      <c r="S10" s="46">
        <v>3</v>
      </c>
      <c r="T10" s="62">
        <f t="shared" ref="T10:T21" si="2">P10*0.5+Q10*1+R10*2+S10*2.5</f>
        <v>184.5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24</v>
      </c>
      <c r="C11" s="61">
        <v>230</v>
      </c>
      <c r="D11" s="61">
        <v>0</v>
      </c>
      <c r="E11" s="61">
        <v>1</v>
      </c>
      <c r="F11" s="62">
        <f t="shared" si="0"/>
        <v>244.5</v>
      </c>
      <c r="G11" s="63"/>
      <c r="H11" s="64" t="s">
        <v>5</v>
      </c>
      <c r="I11" s="46">
        <v>7</v>
      </c>
      <c r="J11" s="46">
        <v>155</v>
      </c>
      <c r="K11" s="46">
        <v>1</v>
      </c>
      <c r="L11" s="46">
        <v>2</v>
      </c>
      <c r="M11" s="62">
        <f t="shared" si="1"/>
        <v>165.5</v>
      </c>
      <c r="N11" s="65">
        <f>F21+F22+M10+M11</f>
        <v>761</v>
      </c>
      <c r="O11" s="64" t="s">
        <v>44</v>
      </c>
      <c r="P11" s="46">
        <v>30</v>
      </c>
      <c r="Q11" s="46">
        <v>169</v>
      </c>
      <c r="R11" s="46">
        <v>0</v>
      </c>
      <c r="S11" s="46">
        <v>5</v>
      </c>
      <c r="T11" s="62">
        <f t="shared" si="2"/>
        <v>196.5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38</v>
      </c>
      <c r="C12" s="61">
        <v>223</v>
      </c>
      <c r="D12" s="61">
        <v>2</v>
      </c>
      <c r="E12" s="61">
        <v>0</v>
      </c>
      <c r="F12" s="62">
        <f t="shared" si="0"/>
        <v>246</v>
      </c>
      <c r="G12" s="63"/>
      <c r="H12" s="64" t="s">
        <v>6</v>
      </c>
      <c r="I12" s="46">
        <v>33</v>
      </c>
      <c r="J12" s="46">
        <v>148</v>
      </c>
      <c r="K12" s="46">
        <v>1</v>
      </c>
      <c r="L12" s="46">
        <v>2</v>
      </c>
      <c r="M12" s="62">
        <f t="shared" si="1"/>
        <v>171.5</v>
      </c>
      <c r="N12" s="63">
        <f>F22+M10+M11+M12</f>
        <v>718</v>
      </c>
      <c r="O12" s="64" t="s">
        <v>32</v>
      </c>
      <c r="P12" s="46">
        <v>50</v>
      </c>
      <c r="Q12" s="46">
        <v>150</v>
      </c>
      <c r="R12" s="46">
        <v>1</v>
      </c>
      <c r="S12" s="46">
        <v>3</v>
      </c>
      <c r="T12" s="62">
        <f t="shared" si="2"/>
        <v>184.5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24</v>
      </c>
      <c r="C13" s="61">
        <v>198</v>
      </c>
      <c r="D13" s="61">
        <v>0</v>
      </c>
      <c r="E13" s="61">
        <v>3</v>
      </c>
      <c r="F13" s="62">
        <f t="shared" si="0"/>
        <v>217.5</v>
      </c>
      <c r="G13" s="63">
        <f t="shared" ref="G13:G19" si="3">F10+F11+F12+F13</f>
        <v>913.5</v>
      </c>
      <c r="H13" s="64" t="s">
        <v>7</v>
      </c>
      <c r="I13" s="46">
        <v>26</v>
      </c>
      <c r="J13" s="46">
        <v>123</v>
      </c>
      <c r="K13" s="46">
        <v>1</v>
      </c>
      <c r="L13" s="46">
        <v>2</v>
      </c>
      <c r="M13" s="62">
        <f t="shared" si="1"/>
        <v>143</v>
      </c>
      <c r="N13" s="63">
        <f t="shared" ref="N13:N18" si="4">M10+M11+M12+M13</f>
        <v>680</v>
      </c>
      <c r="O13" s="64" t="s">
        <v>33</v>
      </c>
      <c r="P13" s="46">
        <v>43</v>
      </c>
      <c r="Q13" s="46">
        <v>159</v>
      </c>
      <c r="R13" s="46">
        <v>1</v>
      </c>
      <c r="S13" s="46">
        <v>2</v>
      </c>
      <c r="T13" s="62">
        <f t="shared" si="2"/>
        <v>187.5</v>
      </c>
      <c r="U13" s="63">
        <f t="shared" ref="U13:U21" si="5">T10+T11+T12+T13</f>
        <v>753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26</v>
      </c>
      <c r="C14" s="61">
        <v>209</v>
      </c>
      <c r="D14" s="61">
        <v>2</v>
      </c>
      <c r="E14" s="61">
        <v>3</v>
      </c>
      <c r="F14" s="62">
        <f t="shared" si="0"/>
        <v>233.5</v>
      </c>
      <c r="G14" s="63">
        <f t="shared" si="3"/>
        <v>941.5</v>
      </c>
      <c r="H14" s="64" t="s">
        <v>9</v>
      </c>
      <c r="I14" s="46">
        <v>23</v>
      </c>
      <c r="J14" s="46">
        <v>104</v>
      </c>
      <c r="K14" s="46">
        <v>2</v>
      </c>
      <c r="L14" s="46">
        <v>1</v>
      </c>
      <c r="M14" s="62">
        <f t="shared" si="1"/>
        <v>122</v>
      </c>
      <c r="N14" s="63">
        <f t="shared" si="4"/>
        <v>602</v>
      </c>
      <c r="O14" s="64" t="s">
        <v>29</v>
      </c>
      <c r="P14" s="45">
        <v>35</v>
      </c>
      <c r="Q14" s="45">
        <v>187</v>
      </c>
      <c r="R14" s="45">
        <v>0</v>
      </c>
      <c r="S14" s="45">
        <v>3</v>
      </c>
      <c r="T14" s="62">
        <f t="shared" si="2"/>
        <v>212</v>
      </c>
      <c r="U14" s="63">
        <f t="shared" si="5"/>
        <v>780.5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20</v>
      </c>
      <c r="C15" s="61">
        <v>169</v>
      </c>
      <c r="D15" s="61">
        <v>1</v>
      </c>
      <c r="E15" s="61">
        <v>1</v>
      </c>
      <c r="F15" s="62">
        <f t="shared" si="0"/>
        <v>183.5</v>
      </c>
      <c r="G15" s="63">
        <f t="shared" si="3"/>
        <v>880.5</v>
      </c>
      <c r="H15" s="64" t="s">
        <v>12</v>
      </c>
      <c r="I15" s="46">
        <v>30</v>
      </c>
      <c r="J15" s="46">
        <v>122</v>
      </c>
      <c r="K15" s="46">
        <v>1</v>
      </c>
      <c r="L15" s="46">
        <v>1</v>
      </c>
      <c r="M15" s="62">
        <f t="shared" si="1"/>
        <v>141.5</v>
      </c>
      <c r="N15" s="63">
        <f t="shared" si="4"/>
        <v>578</v>
      </c>
      <c r="O15" s="60" t="s">
        <v>30</v>
      </c>
      <c r="P15" s="46">
        <v>47</v>
      </c>
      <c r="Q15" s="46">
        <v>175</v>
      </c>
      <c r="R15" s="46">
        <v>3</v>
      </c>
      <c r="S15" s="46">
        <v>3</v>
      </c>
      <c r="T15" s="62">
        <f t="shared" si="2"/>
        <v>212</v>
      </c>
      <c r="U15" s="63">
        <f t="shared" si="5"/>
        <v>796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26</v>
      </c>
      <c r="C16" s="61">
        <v>168</v>
      </c>
      <c r="D16" s="61">
        <v>1</v>
      </c>
      <c r="E16" s="61">
        <v>1</v>
      </c>
      <c r="F16" s="62">
        <f t="shared" si="0"/>
        <v>185.5</v>
      </c>
      <c r="G16" s="63">
        <f t="shared" si="3"/>
        <v>820</v>
      </c>
      <c r="H16" s="64" t="s">
        <v>15</v>
      </c>
      <c r="I16" s="46">
        <v>32</v>
      </c>
      <c r="J16" s="46">
        <v>130</v>
      </c>
      <c r="K16" s="46">
        <v>2</v>
      </c>
      <c r="L16" s="46">
        <v>2</v>
      </c>
      <c r="M16" s="62">
        <f t="shared" si="1"/>
        <v>155</v>
      </c>
      <c r="N16" s="63">
        <f t="shared" si="4"/>
        <v>561.5</v>
      </c>
      <c r="O16" s="64" t="s">
        <v>8</v>
      </c>
      <c r="P16" s="46">
        <v>47</v>
      </c>
      <c r="Q16" s="46">
        <v>152</v>
      </c>
      <c r="R16" s="46">
        <v>1</v>
      </c>
      <c r="S16" s="46">
        <v>1</v>
      </c>
      <c r="T16" s="62">
        <f t="shared" si="2"/>
        <v>180</v>
      </c>
      <c r="U16" s="63">
        <f t="shared" si="5"/>
        <v>791.5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22</v>
      </c>
      <c r="C17" s="61">
        <v>152</v>
      </c>
      <c r="D17" s="61">
        <v>0</v>
      </c>
      <c r="E17" s="61">
        <v>4</v>
      </c>
      <c r="F17" s="62">
        <f t="shared" si="0"/>
        <v>173</v>
      </c>
      <c r="G17" s="63">
        <f t="shared" si="3"/>
        <v>775.5</v>
      </c>
      <c r="H17" s="64" t="s">
        <v>18</v>
      </c>
      <c r="I17" s="46">
        <v>35</v>
      </c>
      <c r="J17" s="46">
        <v>131</v>
      </c>
      <c r="K17" s="46">
        <v>1</v>
      </c>
      <c r="L17" s="46">
        <v>0</v>
      </c>
      <c r="M17" s="62">
        <f t="shared" si="1"/>
        <v>150.5</v>
      </c>
      <c r="N17" s="63">
        <f t="shared" si="4"/>
        <v>569</v>
      </c>
      <c r="O17" s="64" t="s">
        <v>10</v>
      </c>
      <c r="P17" s="46">
        <v>43</v>
      </c>
      <c r="Q17" s="46">
        <v>149</v>
      </c>
      <c r="R17" s="46">
        <v>0</v>
      </c>
      <c r="S17" s="46">
        <v>3</v>
      </c>
      <c r="T17" s="62">
        <f t="shared" si="2"/>
        <v>178</v>
      </c>
      <c r="U17" s="63">
        <f t="shared" si="5"/>
        <v>782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25</v>
      </c>
      <c r="C18" s="61">
        <v>174</v>
      </c>
      <c r="D18" s="61">
        <v>2</v>
      </c>
      <c r="E18" s="61">
        <v>2</v>
      </c>
      <c r="F18" s="62">
        <f t="shared" si="0"/>
        <v>195.5</v>
      </c>
      <c r="G18" s="63">
        <f t="shared" si="3"/>
        <v>737.5</v>
      </c>
      <c r="H18" s="64" t="s">
        <v>20</v>
      </c>
      <c r="I18" s="46">
        <v>39</v>
      </c>
      <c r="J18" s="46">
        <v>188</v>
      </c>
      <c r="K18" s="46">
        <v>1</v>
      </c>
      <c r="L18" s="46">
        <v>3</v>
      </c>
      <c r="M18" s="62">
        <f t="shared" si="1"/>
        <v>217</v>
      </c>
      <c r="N18" s="63">
        <f t="shared" si="4"/>
        <v>664</v>
      </c>
      <c r="O18" s="64" t="s">
        <v>13</v>
      </c>
      <c r="P18" s="46">
        <v>45</v>
      </c>
      <c r="Q18" s="46">
        <v>157</v>
      </c>
      <c r="R18" s="46">
        <v>1</v>
      </c>
      <c r="S18" s="46">
        <v>1</v>
      </c>
      <c r="T18" s="62">
        <f t="shared" si="2"/>
        <v>184</v>
      </c>
      <c r="U18" s="63">
        <f t="shared" si="5"/>
        <v>754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39</v>
      </c>
      <c r="C19" s="69">
        <v>170</v>
      </c>
      <c r="D19" s="69">
        <v>1</v>
      </c>
      <c r="E19" s="69">
        <v>4</v>
      </c>
      <c r="F19" s="70">
        <f t="shared" si="0"/>
        <v>201.5</v>
      </c>
      <c r="G19" s="71">
        <f t="shared" si="3"/>
        <v>755.5</v>
      </c>
      <c r="H19" s="72" t="s">
        <v>22</v>
      </c>
      <c r="I19" s="45">
        <v>31</v>
      </c>
      <c r="J19" s="45">
        <v>206</v>
      </c>
      <c r="K19" s="45">
        <v>2</v>
      </c>
      <c r="L19" s="45">
        <v>1</v>
      </c>
      <c r="M19" s="62">
        <f t="shared" si="1"/>
        <v>228</v>
      </c>
      <c r="N19" s="63">
        <f>M16+M17+M18+M19</f>
        <v>750.5</v>
      </c>
      <c r="O19" s="64" t="s">
        <v>16</v>
      </c>
      <c r="P19" s="46">
        <v>44</v>
      </c>
      <c r="Q19" s="46">
        <v>137</v>
      </c>
      <c r="R19" s="46">
        <v>1</v>
      </c>
      <c r="S19" s="46">
        <v>0</v>
      </c>
      <c r="T19" s="62">
        <f t="shared" si="2"/>
        <v>161</v>
      </c>
      <c r="U19" s="63">
        <f t="shared" si="5"/>
        <v>703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31</v>
      </c>
      <c r="C20" s="67">
        <v>179</v>
      </c>
      <c r="D20" s="67">
        <v>0</v>
      </c>
      <c r="E20" s="67">
        <v>3</v>
      </c>
      <c r="F20" s="73">
        <f t="shared" si="0"/>
        <v>202</v>
      </c>
      <c r="G20" s="74"/>
      <c r="H20" s="64" t="s">
        <v>24</v>
      </c>
      <c r="I20" s="46">
        <v>41</v>
      </c>
      <c r="J20" s="46">
        <v>192</v>
      </c>
      <c r="K20" s="46">
        <v>3</v>
      </c>
      <c r="L20" s="46">
        <v>3</v>
      </c>
      <c r="M20" s="73">
        <f t="shared" si="1"/>
        <v>226</v>
      </c>
      <c r="N20" s="63">
        <f>M17+M18+M19+M20</f>
        <v>821.5</v>
      </c>
      <c r="O20" s="64" t="s">
        <v>45</v>
      </c>
      <c r="P20" s="45">
        <v>37</v>
      </c>
      <c r="Q20" s="45">
        <v>150</v>
      </c>
      <c r="R20" s="45">
        <v>0</v>
      </c>
      <c r="S20" s="45">
        <v>1</v>
      </c>
      <c r="T20" s="73">
        <f t="shared" si="2"/>
        <v>171</v>
      </c>
      <c r="U20" s="63">
        <f t="shared" si="5"/>
        <v>694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40</v>
      </c>
      <c r="C21" s="61">
        <v>170</v>
      </c>
      <c r="D21" s="61">
        <v>1</v>
      </c>
      <c r="E21" s="61">
        <v>9</v>
      </c>
      <c r="F21" s="62">
        <f t="shared" si="0"/>
        <v>214.5</v>
      </c>
      <c r="G21" s="75"/>
      <c r="H21" s="72" t="s">
        <v>25</v>
      </c>
      <c r="I21" s="46">
        <v>40</v>
      </c>
      <c r="J21" s="46">
        <v>215</v>
      </c>
      <c r="K21" s="46">
        <v>0</v>
      </c>
      <c r="L21" s="46">
        <v>1</v>
      </c>
      <c r="M21" s="62">
        <f t="shared" si="1"/>
        <v>237.5</v>
      </c>
      <c r="N21" s="63">
        <f>M18+M19+M20+M21</f>
        <v>908.5</v>
      </c>
      <c r="O21" s="68" t="s">
        <v>46</v>
      </c>
      <c r="P21" s="47">
        <v>37</v>
      </c>
      <c r="Q21" s="47">
        <v>134</v>
      </c>
      <c r="R21" s="47">
        <v>2</v>
      </c>
      <c r="S21" s="47">
        <v>1</v>
      </c>
      <c r="T21" s="70">
        <f t="shared" si="2"/>
        <v>159</v>
      </c>
      <c r="U21" s="71">
        <f t="shared" si="5"/>
        <v>675</v>
      </c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40</v>
      </c>
      <c r="C22" s="61">
        <v>140</v>
      </c>
      <c r="D22" s="61">
        <v>3</v>
      </c>
      <c r="E22" s="61">
        <v>6</v>
      </c>
      <c r="F22" s="62">
        <f t="shared" si="0"/>
        <v>181</v>
      </c>
      <c r="G22" s="63"/>
      <c r="H22" s="68" t="s">
        <v>26</v>
      </c>
      <c r="I22" s="47">
        <v>56</v>
      </c>
      <c r="J22" s="47">
        <v>186</v>
      </c>
      <c r="K22" s="47">
        <v>1</v>
      </c>
      <c r="L22" s="47">
        <v>4</v>
      </c>
      <c r="M22" s="62">
        <f t="shared" si="1"/>
        <v>226</v>
      </c>
      <c r="N22" s="71">
        <f>M19+M20+M21+M22</f>
        <v>917.5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941.5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917.5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796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72</v>
      </c>
      <c r="D24" s="86"/>
      <c r="E24" s="86"/>
      <c r="F24" s="87" t="s">
        <v>65</v>
      </c>
      <c r="G24" s="88"/>
      <c r="H24" s="198"/>
      <c r="I24" s="199"/>
      <c r="J24" s="83" t="s">
        <v>72</v>
      </c>
      <c r="K24" s="86"/>
      <c r="L24" s="86"/>
      <c r="M24" s="87" t="s">
        <v>92</v>
      </c>
      <c r="N24" s="88"/>
      <c r="O24" s="198"/>
      <c r="P24" s="199"/>
      <c r="Q24" s="83" t="s">
        <v>72</v>
      </c>
      <c r="R24" s="86"/>
      <c r="S24" s="86"/>
      <c r="T24" s="87" t="s">
        <v>80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  <c r="W25" s="1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V27" sqref="V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1" t="s">
        <v>61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8" t="s">
        <v>54</v>
      </c>
      <c r="B5" s="178"/>
      <c r="C5" s="178"/>
      <c r="D5" s="26"/>
      <c r="E5" s="183" t="str">
        <f>'G-1'!E4:H4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'G-1'!D5:H5</f>
        <v>CALLE 76 X CARRERA 52</v>
      </c>
      <c r="E6" s="183"/>
      <c r="F6" s="183"/>
      <c r="G6" s="183"/>
      <c r="H6" s="183"/>
      <c r="I6" s="179" t="s">
        <v>53</v>
      </c>
      <c r="J6" s="179"/>
      <c r="K6" s="179"/>
      <c r="L6" s="184">
        <f>'G-1'!L5:N5</f>
        <v>0</v>
      </c>
      <c r="M6" s="184"/>
      <c r="N6" s="184"/>
      <c r="O6" s="12"/>
      <c r="P6" s="179" t="s">
        <v>58</v>
      </c>
      <c r="Q6" s="179"/>
      <c r="R6" s="179"/>
      <c r="S6" s="218">
        <f>'G-1'!S6:U6</f>
        <v>43320</v>
      </c>
      <c r="T6" s="218"/>
      <c r="U6" s="218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f>'G-1'!B10+'G-3'!B10</f>
        <v>25</v>
      </c>
      <c r="C10" s="46">
        <f>'G-1'!C10+'G-3'!C10</f>
        <v>477</v>
      </c>
      <c r="D10" s="46">
        <f>'G-1'!D10+'G-3'!D10</f>
        <v>11</v>
      </c>
      <c r="E10" s="46">
        <f>'G-1'!E10+'G-3'!E10</f>
        <v>4</v>
      </c>
      <c r="F10" s="6">
        <f t="shared" ref="F10:F22" si="0">B10*0.5+C10*1+D10*2+E10*2.5</f>
        <v>521.5</v>
      </c>
      <c r="G10" s="2"/>
      <c r="H10" s="19" t="s">
        <v>4</v>
      </c>
      <c r="I10" s="46">
        <f>'G-1'!I10+'G-3'!I10</f>
        <v>124</v>
      </c>
      <c r="J10" s="46">
        <f>'G-1'!J10+'G-3'!J10</f>
        <v>506</v>
      </c>
      <c r="K10" s="46">
        <f>'G-1'!K10+'G-3'!K10</f>
        <v>15</v>
      </c>
      <c r="L10" s="46">
        <f>'G-1'!L10+'G-3'!L10</f>
        <v>13</v>
      </c>
      <c r="M10" s="6">
        <f t="shared" ref="M10:M22" si="1">I10*0.5+J10*1+K10*2+L10*2.5</f>
        <v>630.5</v>
      </c>
      <c r="N10" s="9">
        <f>F20+F21+F22+M10</f>
        <v>2439.5</v>
      </c>
      <c r="O10" s="19" t="s">
        <v>43</v>
      </c>
      <c r="P10" s="46">
        <f>'G-1'!P10+'G-3'!P10</f>
        <v>126</v>
      </c>
      <c r="Q10" s="46">
        <f>'G-1'!Q10+'G-3'!Q10</f>
        <v>538</v>
      </c>
      <c r="R10" s="46">
        <f>'G-1'!R10+'G-3'!R10</f>
        <v>22</v>
      </c>
      <c r="S10" s="46">
        <f>'G-1'!S10+'G-3'!S10</f>
        <v>8</v>
      </c>
      <c r="T10" s="6">
        <f t="shared" ref="T10:T21" si="2">P10*0.5+Q10*1+R10*2+S10*2.5</f>
        <v>665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94</v>
      </c>
      <c r="C11" s="46">
        <f>'G-1'!C11+'G-3'!C11</f>
        <v>546</v>
      </c>
      <c r="D11" s="46">
        <f>'G-1'!D11+'G-3'!D11</f>
        <v>11</v>
      </c>
      <c r="E11" s="46">
        <f>'G-1'!E11+'G-3'!E11</f>
        <v>6</v>
      </c>
      <c r="F11" s="6">
        <f t="shared" si="0"/>
        <v>630</v>
      </c>
      <c r="G11" s="2"/>
      <c r="H11" s="19" t="s">
        <v>5</v>
      </c>
      <c r="I11" s="46">
        <f>'G-1'!I11+'G-3'!I11</f>
        <v>88</v>
      </c>
      <c r="J11" s="46">
        <f>'G-1'!J11+'G-3'!J11</f>
        <v>518</v>
      </c>
      <c r="K11" s="46">
        <f>'G-1'!K11+'G-3'!K11</f>
        <v>12</v>
      </c>
      <c r="L11" s="46">
        <f>'G-1'!L11+'G-3'!L11</f>
        <v>7</v>
      </c>
      <c r="M11" s="6">
        <f t="shared" si="1"/>
        <v>603.5</v>
      </c>
      <c r="N11" s="9">
        <f>F21+F22+M10+M11</f>
        <v>2439</v>
      </c>
      <c r="O11" s="19" t="s">
        <v>44</v>
      </c>
      <c r="P11" s="46">
        <f>'G-1'!P11+'G-3'!P11</f>
        <v>125</v>
      </c>
      <c r="Q11" s="46">
        <f>'G-1'!Q11+'G-3'!Q11</f>
        <v>570</v>
      </c>
      <c r="R11" s="46">
        <f>'G-1'!R11+'G-3'!R11</f>
        <v>23</v>
      </c>
      <c r="S11" s="46">
        <f>'G-1'!S11+'G-3'!S11</f>
        <v>13</v>
      </c>
      <c r="T11" s="6">
        <f t="shared" si="2"/>
        <v>711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83</v>
      </c>
      <c r="C12" s="46">
        <f>'G-1'!C12+'G-3'!C12</f>
        <v>548</v>
      </c>
      <c r="D12" s="46">
        <f>'G-1'!D12+'G-3'!D12</f>
        <v>18</v>
      </c>
      <c r="E12" s="46">
        <f>'G-1'!E12+'G-3'!E12</f>
        <v>2</v>
      </c>
      <c r="F12" s="6">
        <f t="shared" si="0"/>
        <v>630.5</v>
      </c>
      <c r="G12" s="2"/>
      <c r="H12" s="19" t="s">
        <v>6</v>
      </c>
      <c r="I12" s="46">
        <f>'G-1'!I12+'G-3'!I12</f>
        <v>104</v>
      </c>
      <c r="J12" s="46">
        <f>'G-1'!J12+'G-3'!J12</f>
        <v>494</v>
      </c>
      <c r="K12" s="46">
        <f>'G-1'!K12+'G-3'!K12</f>
        <v>11</v>
      </c>
      <c r="L12" s="46">
        <f>'G-1'!L12+'G-3'!L12</f>
        <v>9</v>
      </c>
      <c r="M12" s="6">
        <f t="shared" si="1"/>
        <v>590.5</v>
      </c>
      <c r="N12" s="2">
        <f>F22+M10+M11+M12</f>
        <v>2383</v>
      </c>
      <c r="O12" s="19" t="s">
        <v>32</v>
      </c>
      <c r="P12" s="46">
        <f>'G-1'!P12+'G-3'!P12</f>
        <v>152</v>
      </c>
      <c r="Q12" s="46">
        <f>'G-1'!Q12+'G-3'!Q12</f>
        <v>575</v>
      </c>
      <c r="R12" s="46">
        <f>'G-1'!R12+'G-3'!R12</f>
        <v>16</v>
      </c>
      <c r="S12" s="46">
        <f>'G-1'!S12+'G-3'!S12</f>
        <v>12</v>
      </c>
      <c r="T12" s="6">
        <f t="shared" si="2"/>
        <v>713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77</v>
      </c>
      <c r="C13" s="46">
        <f>'G-1'!C13+'G-3'!C13</f>
        <v>522</v>
      </c>
      <c r="D13" s="46">
        <f>'G-1'!D13+'G-3'!D13</f>
        <v>14</v>
      </c>
      <c r="E13" s="46">
        <f>'G-1'!E13+'G-3'!E13</f>
        <v>9</v>
      </c>
      <c r="F13" s="6">
        <f t="shared" si="0"/>
        <v>611</v>
      </c>
      <c r="G13" s="2">
        <f t="shared" ref="G13:G19" si="3">F10+F11+F12+F13</f>
        <v>2393</v>
      </c>
      <c r="H13" s="19" t="s">
        <v>7</v>
      </c>
      <c r="I13" s="46">
        <f>'G-1'!I13+'G-3'!I13</f>
        <v>112</v>
      </c>
      <c r="J13" s="46">
        <f>'G-1'!J13+'G-3'!J13</f>
        <v>503</v>
      </c>
      <c r="K13" s="46">
        <f>'G-1'!K13+'G-3'!K13</f>
        <v>14</v>
      </c>
      <c r="L13" s="46">
        <f>'G-1'!L13+'G-3'!L13</f>
        <v>7</v>
      </c>
      <c r="M13" s="6">
        <f t="shared" si="1"/>
        <v>604.5</v>
      </c>
      <c r="N13" s="2">
        <f t="shared" ref="N13:N18" si="4">M10+M11+M12+M13</f>
        <v>2429</v>
      </c>
      <c r="O13" s="19" t="s">
        <v>33</v>
      </c>
      <c r="P13" s="46">
        <f>'G-1'!P13+'G-3'!P13</f>
        <v>145</v>
      </c>
      <c r="Q13" s="46">
        <f>'G-1'!Q13+'G-3'!Q13</f>
        <v>569</v>
      </c>
      <c r="R13" s="46">
        <f>'G-1'!R13+'G-3'!R13</f>
        <v>15</v>
      </c>
      <c r="S13" s="46">
        <f>'G-1'!S13+'G-3'!S13</f>
        <v>5</v>
      </c>
      <c r="T13" s="6">
        <f t="shared" si="2"/>
        <v>684</v>
      </c>
      <c r="U13" s="2">
        <f t="shared" ref="U13:U21" si="5">T10+T11+T12+T13</f>
        <v>2773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97</v>
      </c>
      <c r="C14" s="46">
        <f>'G-1'!C14+'G-3'!C14</f>
        <v>545</v>
      </c>
      <c r="D14" s="46">
        <f>'G-1'!D14+'G-3'!D14</f>
        <v>14</v>
      </c>
      <c r="E14" s="46">
        <f>'G-1'!E14+'G-3'!E14</f>
        <v>10</v>
      </c>
      <c r="F14" s="6">
        <f t="shared" si="0"/>
        <v>646.5</v>
      </c>
      <c r="G14" s="2">
        <f t="shared" si="3"/>
        <v>2518</v>
      </c>
      <c r="H14" s="19" t="s">
        <v>9</v>
      </c>
      <c r="I14" s="46">
        <f>'G-1'!I14+'G-3'!I14</f>
        <v>94</v>
      </c>
      <c r="J14" s="46">
        <f>'G-1'!J14+'G-3'!J14</f>
        <v>421</v>
      </c>
      <c r="K14" s="46">
        <f>'G-1'!K14+'G-3'!K14</f>
        <v>14</v>
      </c>
      <c r="L14" s="46">
        <f>'G-1'!L14+'G-3'!L14</f>
        <v>3</v>
      </c>
      <c r="M14" s="6">
        <f t="shared" si="1"/>
        <v>503.5</v>
      </c>
      <c r="N14" s="2">
        <f t="shared" si="4"/>
        <v>2302</v>
      </c>
      <c r="O14" s="19" t="s">
        <v>29</v>
      </c>
      <c r="P14" s="46">
        <f>'G-1'!P14+'G-3'!P14</f>
        <v>132</v>
      </c>
      <c r="Q14" s="46">
        <f>'G-1'!Q14+'G-3'!Q14</f>
        <v>568</v>
      </c>
      <c r="R14" s="46">
        <f>'G-1'!R14+'G-3'!R14</f>
        <v>18</v>
      </c>
      <c r="S14" s="46">
        <f>'G-1'!S14+'G-3'!S14</f>
        <v>9</v>
      </c>
      <c r="T14" s="6">
        <f t="shared" si="2"/>
        <v>692.5</v>
      </c>
      <c r="U14" s="2">
        <f t="shared" si="5"/>
        <v>2800.5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106</v>
      </c>
      <c r="C15" s="46">
        <f>'G-1'!C15+'G-3'!C15</f>
        <v>509</v>
      </c>
      <c r="D15" s="46">
        <f>'G-1'!D15+'G-3'!D15</f>
        <v>19</v>
      </c>
      <c r="E15" s="46">
        <f>'G-1'!E15+'G-3'!E15</f>
        <v>8</v>
      </c>
      <c r="F15" s="6">
        <f t="shared" si="0"/>
        <v>620</v>
      </c>
      <c r="G15" s="2">
        <f t="shared" si="3"/>
        <v>2508</v>
      </c>
      <c r="H15" s="19" t="s">
        <v>12</v>
      </c>
      <c r="I15" s="46">
        <f>'G-1'!I15+'G-3'!I15</f>
        <v>100</v>
      </c>
      <c r="J15" s="46">
        <f>'G-1'!J15+'G-3'!J15</f>
        <v>444</v>
      </c>
      <c r="K15" s="46">
        <f>'G-1'!K15+'G-3'!K15</f>
        <v>10</v>
      </c>
      <c r="L15" s="46">
        <f>'G-1'!L15+'G-3'!L15</f>
        <v>6</v>
      </c>
      <c r="M15" s="6">
        <f t="shared" si="1"/>
        <v>529</v>
      </c>
      <c r="N15" s="2">
        <f t="shared" si="4"/>
        <v>2227.5</v>
      </c>
      <c r="O15" s="18" t="s">
        <v>30</v>
      </c>
      <c r="P15" s="46">
        <f>'G-1'!P15+'G-3'!P15</f>
        <v>133</v>
      </c>
      <c r="Q15" s="46">
        <f>'G-1'!Q15+'G-3'!Q15</f>
        <v>592</v>
      </c>
      <c r="R15" s="46">
        <f>'G-1'!R15+'G-3'!R15</f>
        <v>16</v>
      </c>
      <c r="S15" s="46">
        <f>'G-1'!S15+'G-3'!S15</f>
        <v>8</v>
      </c>
      <c r="T15" s="6">
        <f t="shared" si="2"/>
        <v>710.5</v>
      </c>
      <c r="U15" s="2">
        <f t="shared" si="5"/>
        <v>2800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127</v>
      </c>
      <c r="C16" s="46">
        <f>'G-1'!C16+'G-3'!C16</f>
        <v>498</v>
      </c>
      <c r="D16" s="46">
        <f>'G-1'!D16+'G-3'!D16</f>
        <v>17</v>
      </c>
      <c r="E16" s="46">
        <f>'G-1'!E16+'G-3'!E16</f>
        <v>6</v>
      </c>
      <c r="F16" s="6">
        <f t="shared" si="0"/>
        <v>610.5</v>
      </c>
      <c r="G16" s="2">
        <f t="shared" si="3"/>
        <v>2488</v>
      </c>
      <c r="H16" s="19" t="s">
        <v>15</v>
      </c>
      <c r="I16" s="46">
        <f>'G-1'!I16+'G-3'!I16</f>
        <v>97</v>
      </c>
      <c r="J16" s="46">
        <f>'G-1'!J16+'G-3'!J16</f>
        <v>465</v>
      </c>
      <c r="K16" s="46">
        <f>'G-1'!K16+'G-3'!K16</f>
        <v>13</v>
      </c>
      <c r="L16" s="46">
        <f>'G-1'!L16+'G-3'!L16</f>
        <v>8</v>
      </c>
      <c r="M16" s="6">
        <f t="shared" si="1"/>
        <v>559.5</v>
      </c>
      <c r="N16" s="2">
        <f t="shared" si="4"/>
        <v>2196.5</v>
      </c>
      <c r="O16" s="19" t="s">
        <v>8</v>
      </c>
      <c r="P16" s="46">
        <f>'G-1'!P16+'G-3'!P16</f>
        <v>111</v>
      </c>
      <c r="Q16" s="46">
        <f>'G-1'!Q16+'G-3'!Q16</f>
        <v>549</v>
      </c>
      <c r="R16" s="46">
        <f>'G-1'!R16+'G-3'!R16</f>
        <v>17</v>
      </c>
      <c r="S16" s="46">
        <f>'G-1'!S16+'G-3'!S16</f>
        <v>3</v>
      </c>
      <c r="T16" s="6">
        <f t="shared" si="2"/>
        <v>646</v>
      </c>
      <c r="U16" s="2">
        <f t="shared" si="5"/>
        <v>2733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110</v>
      </c>
      <c r="C17" s="46">
        <f>'G-1'!C17+'G-3'!C17</f>
        <v>509</v>
      </c>
      <c r="D17" s="46">
        <f>'G-1'!D17+'G-3'!D17</f>
        <v>19</v>
      </c>
      <c r="E17" s="46">
        <f>'G-1'!E17+'G-3'!E17</f>
        <v>10</v>
      </c>
      <c r="F17" s="6">
        <f t="shared" si="0"/>
        <v>627</v>
      </c>
      <c r="G17" s="2">
        <f t="shared" si="3"/>
        <v>2504</v>
      </c>
      <c r="H17" s="19" t="s">
        <v>18</v>
      </c>
      <c r="I17" s="46">
        <f>'G-1'!I17+'G-3'!I17</f>
        <v>86</v>
      </c>
      <c r="J17" s="46">
        <f>'G-1'!J17+'G-3'!J17</f>
        <v>412</v>
      </c>
      <c r="K17" s="46">
        <f>'G-1'!K17+'G-3'!K17</f>
        <v>11</v>
      </c>
      <c r="L17" s="46">
        <f>'G-1'!L17+'G-3'!L17</f>
        <v>6</v>
      </c>
      <c r="M17" s="6">
        <f t="shared" si="1"/>
        <v>492</v>
      </c>
      <c r="N17" s="2">
        <f t="shared" si="4"/>
        <v>2084</v>
      </c>
      <c r="O17" s="19" t="s">
        <v>10</v>
      </c>
      <c r="P17" s="46">
        <f>'G-1'!P17+'G-3'!P17</f>
        <v>120</v>
      </c>
      <c r="Q17" s="46">
        <f>'G-1'!Q17+'G-3'!Q17</f>
        <v>529</v>
      </c>
      <c r="R17" s="46">
        <f>'G-1'!R17+'G-3'!R17</f>
        <v>15</v>
      </c>
      <c r="S17" s="46">
        <f>'G-1'!S17+'G-3'!S17</f>
        <v>7</v>
      </c>
      <c r="T17" s="6">
        <f t="shared" si="2"/>
        <v>636.5</v>
      </c>
      <c r="U17" s="2">
        <f t="shared" si="5"/>
        <v>2685.5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86</v>
      </c>
      <c r="C18" s="46">
        <f>'G-1'!C18+'G-3'!C18</f>
        <v>499</v>
      </c>
      <c r="D18" s="46">
        <f>'G-1'!D18+'G-3'!D18</f>
        <v>15</v>
      </c>
      <c r="E18" s="46">
        <f>'G-1'!E18+'G-3'!E18</f>
        <v>10</v>
      </c>
      <c r="F18" s="6">
        <f t="shared" si="0"/>
        <v>597</v>
      </c>
      <c r="G18" s="2">
        <f t="shared" si="3"/>
        <v>2454.5</v>
      </c>
      <c r="H18" s="19" t="s">
        <v>20</v>
      </c>
      <c r="I18" s="46">
        <f>'G-1'!I18+'G-3'!I18</f>
        <v>85</v>
      </c>
      <c r="J18" s="46">
        <f>'G-1'!J18+'G-3'!J18</f>
        <v>484</v>
      </c>
      <c r="K18" s="46">
        <f>'G-1'!K18+'G-3'!K18</f>
        <v>13</v>
      </c>
      <c r="L18" s="46">
        <f>'G-1'!L18+'G-3'!L18</f>
        <v>3</v>
      </c>
      <c r="M18" s="6">
        <f t="shared" si="1"/>
        <v>560</v>
      </c>
      <c r="N18" s="2">
        <f t="shared" si="4"/>
        <v>2140.5</v>
      </c>
      <c r="O18" s="19" t="s">
        <v>13</v>
      </c>
      <c r="P18" s="46">
        <f>'G-1'!P18+'G-3'!P18</f>
        <v>119</v>
      </c>
      <c r="Q18" s="46">
        <f>'G-1'!Q18+'G-3'!Q18</f>
        <v>543</v>
      </c>
      <c r="R18" s="46">
        <f>'G-1'!R18+'G-3'!R18</f>
        <v>19</v>
      </c>
      <c r="S18" s="46">
        <f>'G-1'!S18+'G-3'!S18</f>
        <v>4</v>
      </c>
      <c r="T18" s="6">
        <f t="shared" si="2"/>
        <v>650.5</v>
      </c>
      <c r="U18" s="2">
        <f t="shared" si="5"/>
        <v>2643.5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110</v>
      </c>
      <c r="C19" s="47">
        <f>'G-1'!C19+'G-3'!C19</f>
        <v>480</v>
      </c>
      <c r="D19" s="47">
        <f>'G-1'!D19+'G-3'!D19</f>
        <v>16</v>
      </c>
      <c r="E19" s="47">
        <f>'G-1'!E19+'G-3'!E19</f>
        <v>14</v>
      </c>
      <c r="F19" s="7">
        <f t="shared" si="0"/>
        <v>602</v>
      </c>
      <c r="G19" s="3">
        <f t="shared" si="3"/>
        <v>2436.5</v>
      </c>
      <c r="H19" s="20" t="s">
        <v>22</v>
      </c>
      <c r="I19" s="46">
        <f>'G-1'!I19+'G-3'!I19</f>
        <v>73</v>
      </c>
      <c r="J19" s="46">
        <f>'G-1'!J19+'G-3'!J19</f>
        <v>494</v>
      </c>
      <c r="K19" s="46">
        <f>'G-1'!K19+'G-3'!K19</f>
        <v>11</v>
      </c>
      <c r="L19" s="46">
        <f>'G-1'!L19+'G-3'!L19</f>
        <v>9</v>
      </c>
      <c r="M19" s="6">
        <f t="shared" si="1"/>
        <v>575</v>
      </c>
      <c r="N19" s="2">
        <f>M16+M17+M18+M19</f>
        <v>2186.5</v>
      </c>
      <c r="O19" s="19" t="s">
        <v>16</v>
      </c>
      <c r="P19" s="46">
        <f>'G-1'!P19+'G-3'!P19</f>
        <v>130</v>
      </c>
      <c r="Q19" s="46">
        <f>'G-1'!Q19+'G-3'!Q19</f>
        <v>571</v>
      </c>
      <c r="R19" s="46">
        <f>'G-1'!R19+'G-3'!R19</f>
        <v>21</v>
      </c>
      <c r="S19" s="46">
        <f>'G-1'!S19+'G-3'!S19</f>
        <v>3</v>
      </c>
      <c r="T19" s="6">
        <f t="shared" si="2"/>
        <v>685.5</v>
      </c>
      <c r="U19" s="2">
        <f t="shared" si="5"/>
        <v>2618.5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117</v>
      </c>
      <c r="C20" s="45">
        <f>'G-1'!C20+'G-3'!C20</f>
        <v>489</v>
      </c>
      <c r="D20" s="45">
        <f>'G-1'!D20+'G-3'!D20</f>
        <v>17</v>
      </c>
      <c r="E20" s="45">
        <f>'G-1'!E20+'G-3'!E20</f>
        <v>9</v>
      </c>
      <c r="F20" s="8">
        <f t="shared" si="0"/>
        <v>604</v>
      </c>
      <c r="G20" s="35"/>
      <c r="H20" s="19" t="s">
        <v>24</v>
      </c>
      <c r="I20" s="46">
        <f>'G-1'!I20+'G-3'!I20</f>
        <v>85</v>
      </c>
      <c r="J20" s="46">
        <f>'G-1'!J20+'G-3'!J20</f>
        <v>540</v>
      </c>
      <c r="K20" s="46">
        <f>'G-1'!K20+'G-3'!K20</f>
        <v>20</v>
      </c>
      <c r="L20" s="46">
        <f>'G-1'!L20+'G-3'!L20</f>
        <v>11</v>
      </c>
      <c r="M20" s="8">
        <f t="shared" si="1"/>
        <v>650</v>
      </c>
      <c r="N20" s="2">
        <f>M17+M18+M19+M20</f>
        <v>2277</v>
      </c>
      <c r="O20" s="19" t="s">
        <v>45</v>
      </c>
      <c r="P20" s="46">
        <f>'G-1'!P20+'G-3'!P20</f>
        <v>115</v>
      </c>
      <c r="Q20" s="46">
        <f>'G-1'!Q20+'G-3'!Q20</f>
        <v>575</v>
      </c>
      <c r="R20" s="46">
        <f>'G-1'!R20+'G-3'!R20</f>
        <v>17</v>
      </c>
      <c r="S20" s="46">
        <f>'G-1'!S20+'G-3'!S20</f>
        <v>3</v>
      </c>
      <c r="T20" s="8">
        <f t="shared" si="2"/>
        <v>674</v>
      </c>
      <c r="U20" s="2">
        <f t="shared" si="5"/>
        <v>2646.5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132</v>
      </c>
      <c r="C21" s="45">
        <f>'G-1'!C21+'G-3'!C21</f>
        <v>493</v>
      </c>
      <c r="D21" s="45">
        <f>'G-1'!D21+'G-3'!D21</f>
        <v>20</v>
      </c>
      <c r="E21" s="45">
        <f>'G-1'!E21+'G-3'!E21</f>
        <v>19</v>
      </c>
      <c r="F21" s="6">
        <f t="shared" si="0"/>
        <v>646.5</v>
      </c>
      <c r="G21" s="36"/>
      <c r="H21" s="20" t="s">
        <v>25</v>
      </c>
      <c r="I21" s="46">
        <f>'G-1'!I21+'G-3'!I21</f>
        <v>123</v>
      </c>
      <c r="J21" s="46">
        <f>'G-1'!J21+'G-3'!J21</f>
        <v>548</v>
      </c>
      <c r="K21" s="46">
        <f>'G-1'!K21+'G-3'!K21</f>
        <v>11</v>
      </c>
      <c r="L21" s="46">
        <f>'G-1'!L21+'G-3'!L21</f>
        <v>9</v>
      </c>
      <c r="M21" s="6">
        <f t="shared" si="1"/>
        <v>654</v>
      </c>
      <c r="N21" s="2">
        <f>M18+M19+M20+M21</f>
        <v>2439</v>
      </c>
      <c r="O21" s="21" t="s">
        <v>46</v>
      </c>
      <c r="P21" s="47">
        <f>'G-1'!P21+'G-3'!P21</f>
        <v>107</v>
      </c>
      <c r="Q21" s="47">
        <f>'G-1'!Q21+'G-3'!Q21</f>
        <v>525</v>
      </c>
      <c r="R21" s="47">
        <f>'G-1'!R21+'G-3'!R21</f>
        <v>20</v>
      </c>
      <c r="S21" s="47">
        <f>'G-1'!S21+'G-3'!S21</f>
        <v>1</v>
      </c>
      <c r="T21" s="7">
        <f t="shared" si="2"/>
        <v>621</v>
      </c>
      <c r="U21" s="3">
        <f t="shared" si="5"/>
        <v>2631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96</v>
      </c>
      <c r="C22" s="45">
        <f>'G-1'!C22+'G-3'!C22</f>
        <v>429</v>
      </c>
      <c r="D22" s="45">
        <f>'G-1'!D22+'G-3'!D22</f>
        <v>22</v>
      </c>
      <c r="E22" s="45">
        <f>'G-1'!E22+'G-3'!E22</f>
        <v>15</v>
      </c>
      <c r="F22" s="6">
        <f t="shared" si="0"/>
        <v>558.5</v>
      </c>
      <c r="G22" s="2"/>
      <c r="H22" s="21" t="s">
        <v>26</v>
      </c>
      <c r="I22" s="46">
        <f>'G-1'!I22+'G-3'!I22</f>
        <v>131</v>
      </c>
      <c r="J22" s="46">
        <f>'G-1'!J22+'G-3'!J22</f>
        <v>504</v>
      </c>
      <c r="K22" s="46">
        <f>'G-1'!K22+'G-3'!K22</f>
        <v>19</v>
      </c>
      <c r="L22" s="46">
        <f>'G-1'!L22+'G-3'!L22</f>
        <v>12</v>
      </c>
      <c r="M22" s="6">
        <f t="shared" si="1"/>
        <v>637.5</v>
      </c>
      <c r="N22" s="3">
        <f>M19+M20+M21+M22</f>
        <v>2516.5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2518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2516.5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2800.5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65</v>
      </c>
      <c r="G24" s="88"/>
      <c r="H24" s="170"/>
      <c r="I24" s="171"/>
      <c r="J24" s="82" t="s">
        <v>72</v>
      </c>
      <c r="K24" s="86"/>
      <c r="L24" s="86"/>
      <c r="M24" s="87" t="s">
        <v>92</v>
      </c>
      <c r="N24" s="88"/>
      <c r="O24" s="170"/>
      <c r="P24" s="171"/>
      <c r="Q24" s="82" t="s">
        <v>72</v>
      </c>
      <c r="R24" s="86"/>
      <c r="S24" s="86"/>
      <c r="T24" s="87" t="s">
        <v>77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8" workbookViewId="0">
      <selection activeCell="K39" sqref="K39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110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111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22" t="str">
        <f>'G-1'!D5</f>
        <v>CALLE 76 X CARRERA 52</v>
      </c>
      <c r="D5" s="222"/>
      <c r="E5" s="222"/>
      <c r="F5" s="111"/>
      <c r="G5" s="112"/>
      <c r="H5" s="103" t="s">
        <v>53</v>
      </c>
      <c r="I5" s="223">
        <f>'G-1'!L5</f>
        <v>0</v>
      </c>
      <c r="J5" s="223"/>
    </row>
    <row r="6" spans="1:10" x14ac:dyDescent="0.2">
      <c r="A6" s="179" t="s">
        <v>112</v>
      </c>
      <c r="B6" s="179"/>
      <c r="C6" s="224" t="s">
        <v>148</v>
      </c>
      <c r="D6" s="224"/>
      <c r="E6" s="224"/>
      <c r="F6" s="111"/>
      <c r="G6" s="112"/>
      <c r="H6" s="103" t="s">
        <v>58</v>
      </c>
      <c r="I6" s="225">
        <f>'G-1'!S6</f>
        <v>43320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113</v>
      </c>
      <c r="B8" s="229" t="s">
        <v>114</v>
      </c>
      <c r="C8" s="227" t="s">
        <v>115</v>
      </c>
      <c r="D8" s="229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1" t="s">
        <v>121</v>
      </c>
      <c r="J8" s="233" t="s">
        <v>122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123</v>
      </c>
      <c r="B10" s="238">
        <v>3</v>
      </c>
      <c r="C10" s="122"/>
      <c r="D10" s="123" t="s">
        <v>124</v>
      </c>
      <c r="E10" s="75">
        <v>22</v>
      </c>
      <c r="F10" s="75">
        <v>62</v>
      </c>
      <c r="G10" s="75">
        <v>2</v>
      </c>
      <c r="H10" s="75">
        <v>1</v>
      </c>
      <c r="I10" s="75">
        <f>E10*0.5+F10+G10*2+H10*2.5</f>
        <v>79.5</v>
      </c>
      <c r="J10" s="124">
        <f>IF(I10=0,"0,00",I10/SUM(I10:I12)*100)</f>
        <v>9.6305269533615991</v>
      </c>
    </row>
    <row r="11" spans="1:10" x14ac:dyDescent="0.2">
      <c r="A11" s="236"/>
      <c r="B11" s="239"/>
      <c r="C11" s="122" t="s">
        <v>125</v>
      </c>
      <c r="D11" s="125" t="s">
        <v>126</v>
      </c>
      <c r="E11" s="126">
        <v>160</v>
      </c>
      <c r="F11" s="126">
        <v>544</v>
      </c>
      <c r="G11" s="126">
        <v>31</v>
      </c>
      <c r="H11" s="126">
        <v>24</v>
      </c>
      <c r="I11" s="126">
        <f t="shared" ref="I11:I37" si="0">E11*0.5+F11+G11*2+H11*2.5</f>
        <v>746</v>
      </c>
      <c r="J11" s="127">
        <f>IF(I11=0,"0,00",I11/SUM(I10:I12)*100)</f>
        <v>90.369473046638404</v>
      </c>
    </row>
    <row r="12" spans="1:10" x14ac:dyDescent="0.2">
      <c r="A12" s="236"/>
      <c r="B12" s="239"/>
      <c r="C12" s="128" t="s">
        <v>135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6"/>
      <c r="B13" s="239"/>
      <c r="C13" s="132"/>
      <c r="D13" s="123" t="s">
        <v>124</v>
      </c>
      <c r="E13" s="75">
        <v>25</v>
      </c>
      <c r="F13" s="75">
        <v>67</v>
      </c>
      <c r="G13" s="75">
        <v>2</v>
      </c>
      <c r="H13" s="75">
        <v>5</v>
      </c>
      <c r="I13" s="75">
        <f t="shared" si="0"/>
        <v>96</v>
      </c>
      <c r="J13" s="124">
        <f>IF(I13=0,"0,00",I13/SUM(I13:I15)*100)</f>
        <v>11.594202898550725</v>
      </c>
    </row>
    <row r="14" spans="1:10" x14ac:dyDescent="0.2">
      <c r="A14" s="236"/>
      <c r="B14" s="239"/>
      <c r="C14" s="122" t="s">
        <v>128</v>
      </c>
      <c r="D14" s="125" t="s">
        <v>126</v>
      </c>
      <c r="E14" s="126">
        <v>133</v>
      </c>
      <c r="F14" s="126">
        <v>584</v>
      </c>
      <c r="G14" s="126">
        <v>27</v>
      </c>
      <c r="H14" s="126">
        <v>11</v>
      </c>
      <c r="I14" s="126">
        <f t="shared" si="0"/>
        <v>732</v>
      </c>
      <c r="J14" s="127">
        <f>IF(I14=0,"0,00",I14/SUM(I13:I15)*100)</f>
        <v>88.405797101449281</v>
      </c>
    </row>
    <row r="15" spans="1:10" x14ac:dyDescent="0.2">
      <c r="A15" s="236"/>
      <c r="B15" s="239"/>
      <c r="C15" s="128" t="s">
        <v>136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6"/>
      <c r="B16" s="239"/>
      <c r="C16" s="132"/>
      <c r="D16" s="123" t="s">
        <v>124</v>
      </c>
      <c r="E16" s="75">
        <v>21</v>
      </c>
      <c r="F16" s="75">
        <v>80</v>
      </c>
      <c r="G16" s="75">
        <v>1</v>
      </c>
      <c r="H16" s="75">
        <v>0</v>
      </c>
      <c r="I16" s="75">
        <f t="shared" si="0"/>
        <v>92.5</v>
      </c>
      <c r="J16" s="124">
        <f>IF(I16=0,"0,00",I16/SUM(I16:I18)*100)</f>
        <v>9.5854922279792731</v>
      </c>
    </row>
    <row r="17" spans="1:10" x14ac:dyDescent="0.2">
      <c r="A17" s="236"/>
      <c r="B17" s="239"/>
      <c r="C17" s="122" t="s">
        <v>129</v>
      </c>
      <c r="D17" s="125" t="s">
        <v>126</v>
      </c>
      <c r="E17" s="126">
        <v>127</v>
      </c>
      <c r="F17" s="126">
        <v>736</v>
      </c>
      <c r="G17" s="126">
        <v>34</v>
      </c>
      <c r="H17" s="126">
        <v>2</v>
      </c>
      <c r="I17" s="126">
        <f t="shared" si="0"/>
        <v>872.5</v>
      </c>
      <c r="J17" s="127">
        <f>IF(I17=0,"0,00",I17/SUM(I16:I18)*100)</f>
        <v>90.414507772020727</v>
      </c>
    </row>
    <row r="18" spans="1:10" x14ac:dyDescent="0.2">
      <c r="A18" s="237"/>
      <c r="B18" s="240"/>
      <c r="C18" s="133" t="s">
        <v>137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5" t="s">
        <v>130</v>
      </c>
      <c r="B19" s="238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6"/>
      <c r="B20" s="239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6"/>
      <c r="B21" s="239"/>
      <c r="C21" s="128" t="s">
        <v>138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6"/>
      <c r="B22" s="239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6"/>
      <c r="B23" s="239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6"/>
      <c r="B24" s="239"/>
      <c r="C24" s="128" t="s">
        <v>139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6"/>
      <c r="B25" s="239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6"/>
      <c r="B26" s="239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7"/>
      <c r="B27" s="240"/>
      <c r="C27" s="133" t="s">
        <v>140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5" t="s">
        <v>131</v>
      </c>
      <c r="B28" s="238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6"/>
      <c r="B29" s="239"/>
      <c r="C29" s="122" t="s">
        <v>125</v>
      </c>
      <c r="D29" s="125" t="s">
        <v>126</v>
      </c>
      <c r="E29" s="126">
        <v>64</v>
      </c>
      <c r="F29" s="126">
        <v>254</v>
      </c>
      <c r="G29" s="126">
        <v>1</v>
      </c>
      <c r="H29" s="126">
        <v>5</v>
      </c>
      <c r="I29" s="126">
        <f t="shared" si="0"/>
        <v>300.5</v>
      </c>
      <c r="J29" s="127">
        <f>IF(I29=0,"0,00",I29/SUM(I28:I30)*100)</f>
        <v>73.382173382173377</v>
      </c>
    </row>
    <row r="30" spans="1:10" x14ac:dyDescent="0.2">
      <c r="A30" s="236"/>
      <c r="B30" s="239"/>
      <c r="C30" s="128" t="s">
        <v>141</v>
      </c>
      <c r="D30" s="129" t="s">
        <v>127</v>
      </c>
      <c r="E30" s="74">
        <v>26</v>
      </c>
      <c r="F30" s="74">
        <v>91</v>
      </c>
      <c r="G30" s="74">
        <v>0</v>
      </c>
      <c r="H30" s="74">
        <v>2</v>
      </c>
      <c r="I30" s="130">
        <f t="shared" si="0"/>
        <v>109</v>
      </c>
      <c r="J30" s="131">
        <f>IF(I30=0,"0,00",I30/SUM(I28:I30)*100)</f>
        <v>26.617826617826619</v>
      </c>
    </row>
    <row r="31" spans="1:10" x14ac:dyDescent="0.2">
      <c r="A31" s="236"/>
      <c r="B31" s="239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6"/>
      <c r="B32" s="239"/>
      <c r="C32" s="122" t="s">
        <v>128</v>
      </c>
      <c r="D32" s="125" t="s">
        <v>126</v>
      </c>
      <c r="E32" s="126">
        <v>75</v>
      </c>
      <c r="F32" s="126">
        <v>305</v>
      </c>
      <c r="G32" s="126">
        <v>1</v>
      </c>
      <c r="H32" s="126">
        <v>3</v>
      </c>
      <c r="I32" s="126">
        <f t="shared" si="0"/>
        <v>352</v>
      </c>
      <c r="J32" s="127">
        <f>IF(I32=0,"0,00",I32/SUM(I31:I33)*100)</f>
        <v>75.94390507011866</v>
      </c>
    </row>
    <row r="33" spans="1:10" x14ac:dyDescent="0.2">
      <c r="A33" s="236"/>
      <c r="B33" s="239"/>
      <c r="C33" s="128" t="s">
        <v>142</v>
      </c>
      <c r="D33" s="129" t="s">
        <v>127</v>
      </c>
      <c r="E33" s="74">
        <v>21</v>
      </c>
      <c r="F33" s="74">
        <v>96</v>
      </c>
      <c r="G33" s="74">
        <v>0</v>
      </c>
      <c r="H33" s="74">
        <v>2</v>
      </c>
      <c r="I33" s="130">
        <f t="shared" si="0"/>
        <v>111.5</v>
      </c>
      <c r="J33" s="131">
        <f>IF(I33=0,"0,00",I33/SUM(I31:I33)*100)</f>
        <v>24.05609492988134</v>
      </c>
    </row>
    <row r="34" spans="1:10" x14ac:dyDescent="0.2">
      <c r="A34" s="236"/>
      <c r="B34" s="239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6"/>
      <c r="B35" s="239"/>
      <c r="C35" s="122" t="s">
        <v>129</v>
      </c>
      <c r="D35" s="125" t="s">
        <v>126</v>
      </c>
      <c r="E35" s="126">
        <v>54</v>
      </c>
      <c r="F35" s="126">
        <v>170</v>
      </c>
      <c r="G35" s="126">
        <v>1</v>
      </c>
      <c r="H35" s="126">
        <v>1</v>
      </c>
      <c r="I35" s="126">
        <f t="shared" si="0"/>
        <v>201.5</v>
      </c>
      <c r="J35" s="127">
        <f>IF(I35=0,"0,00",I35/SUM(I34:I36)*100)</f>
        <v>61.060606060606062</v>
      </c>
    </row>
    <row r="36" spans="1:10" x14ac:dyDescent="0.2">
      <c r="A36" s="237"/>
      <c r="B36" s="240"/>
      <c r="C36" s="133" t="s">
        <v>143</v>
      </c>
      <c r="D36" s="129" t="s">
        <v>127</v>
      </c>
      <c r="E36" s="74">
        <v>20</v>
      </c>
      <c r="F36" s="74">
        <v>114</v>
      </c>
      <c r="G36" s="74">
        <v>1</v>
      </c>
      <c r="H36" s="74">
        <v>1</v>
      </c>
      <c r="I36" s="130">
        <f t="shared" si="0"/>
        <v>128.5</v>
      </c>
      <c r="J36" s="131">
        <f>IF(I36=0,"0,00",I36/SUM(I34:I36)*100)</f>
        <v>38.939393939393938</v>
      </c>
    </row>
    <row r="37" spans="1:10" x14ac:dyDescent="0.2">
      <c r="A37" s="235" t="s">
        <v>132</v>
      </c>
      <c r="B37" s="238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6"/>
      <c r="B38" s="239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36"/>
      <c r="B39" s="239"/>
      <c r="C39" s="128" t="s">
        <v>144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36"/>
      <c r="B40" s="239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36"/>
      <c r="B41" s="239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36"/>
      <c r="B42" s="239"/>
      <c r="C42" s="128" t="s">
        <v>145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36"/>
      <c r="B43" s="239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36"/>
      <c r="B44" s="239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37"/>
      <c r="B45" s="240"/>
      <c r="C45" s="133" t="s">
        <v>146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Y8" sqref="Y8:AA8"/>
    </sheetView>
  </sheetViews>
  <sheetFormatPr baseColWidth="10" defaultRowHeight="12.75" x14ac:dyDescent="0.2"/>
  <cols>
    <col min="2" max="11" width="5.140625" customWidth="1"/>
    <col min="12" max="12" width="3.140625" customWidth="1"/>
    <col min="13" max="20" width="4.7109375" customWidth="1"/>
    <col min="21" max="21" width="6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93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94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95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96</v>
      </c>
      <c r="B8" s="243"/>
      <c r="C8" s="244" t="s">
        <v>97</v>
      </c>
      <c r="D8" s="244"/>
      <c r="E8" s="244"/>
      <c r="F8" s="244"/>
      <c r="G8" s="244"/>
      <c r="H8" s="244"/>
      <c r="I8" s="92"/>
      <c r="J8" s="92"/>
      <c r="K8" s="92"/>
      <c r="L8" s="243" t="s">
        <v>98</v>
      </c>
      <c r="M8" s="243"/>
      <c r="N8" s="243"/>
      <c r="O8" s="244" t="str">
        <f>'G-1'!D5</f>
        <v>CALLE 76 X CARRERA 52</v>
      </c>
      <c r="P8" s="244"/>
      <c r="Q8" s="244"/>
      <c r="R8" s="244"/>
      <c r="S8" s="244"/>
      <c r="T8" s="92"/>
      <c r="U8" s="92"/>
      <c r="V8" s="243" t="s">
        <v>99</v>
      </c>
      <c r="W8" s="243"/>
      <c r="X8" s="243"/>
      <c r="Y8" s="244">
        <v>1253</v>
      </c>
      <c r="Z8" s="244"/>
      <c r="AA8" s="244"/>
      <c r="AB8" s="92"/>
      <c r="AC8" s="92"/>
      <c r="AD8" s="92"/>
      <c r="AE8" s="92"/>
      <c r="AF8" s="92"/>
      <c r="AG8" s="92"/>
      <c r="AH8" s="243" t="s">
        <v>100</v>
      </c>
      <c r="AI8" s="243"/>
      <c r="AJ8" s="247">
        <f>'G-1'!S6</f>
        <v>43320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134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102</v>
      </c>
      <c r="U12" s="248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1479.5</v>
      </c>
      <c r="AV12" s="97">
        <f t="shared" si="0"/>
        <v>1576.5</v>
      </c>
      <c r="AW12" s="97">
        <f t="shared" si="0"/>
        <v>1627.5</v>
      </c>
      <c r="AX12" s="97">
        <f t="shared" si="0"/>
        <v>1668</v>
      </c>
      <c r="AY12" s="97">
        <f t="shared" si="0"/>
        <v>1728.5</v>
      </c>
      <c r="AZ12" s="97">
        <f t="shared" si="0"/>
        <v>1717</v>
      </c>
      <c r="BA12" s="97">
        <f t="shared" si="0"/>
        <v>1681</v>
      </c>
      <c r="BB12" s="97"/>
      <c r="BC12" s="97"/>
      <c r="BD12" s="97"/>
      <c r="BE12" s="97">
        <f t="shared" ref="BE12:BQ12" si="1">P14</f>
        <v>1642</v>
      </c>
      <c r="BF12" s="97">
        <f t="shared" si="1"/>
        <v>1678</v>
      </c>
      <c r="BG12" s="97">
        <f t="shared" si="1"/>
        <v>1665</v>
      </c>
      <c r="BH12" s="97">
        <f t="shared" si="1"/>
        <v>1749</v>
      </c>
      <c r="BI12" s="97">
        <f t="shared" si="1"/>
        <v>1700</v>
      </c>
      <c r="BJ12" s="97">
        <f t="shared" si="1"/>
        <v>1649.5</v>
      </c>
      <c r="BK12" s="97">
        <f t="shared" si="1"/>
        <v>1635</v>
      </c>
      <c r="BL12" s="97">
        <f t="shared" si="1"/>
        <v>1515</v>
      </c>
      <c r="BM12" s="97">
        <f t="shared" si="1"/>
        <v>1476.5</v>
      </c>
      <c r="BN12" s="97">
        <f t="shared" si="1"/>
        <v>1436</v>
      </c>
      <c r="BO12" s="97">
        <f t="shared" si="1"/>
        <v>1455.5</v>
      </c>
      <c r="BP12" s="97">
        <f t="shared" si="1"/>
        <v>1530.5</v>
      </c>
      <c r="BQ12" s="97">
        <f t="shared" si="1"/>
        <v>1599</v>
      </c>
      <c r="BR12" s="97"/>
      <c r="BS12" s="97"/>
      <c r="BT12" s="97"/>
      <c r="BU12" s="97">
        <f t="shared" ref="BU12:CC12" si="2">AG14</f>
        <v>2020</v>
      </c>
      <c r="BV12" s="97">
        <f t="shared" si="2"/>
        <v>2020</v>
      </c>
      <c r="BW12" s="97">
        <f t="shared" si="2"/>
        <v>2004</v>
      </c>
      <c r="BX12" s="97">
        <f t="shared" si="2"/>
        <v>1941.5</v>
      </c>
      <c r="BY12" s="97">
        <f t="shared" si="2"/>
        <v>1903.5</v>
      </c>
      <c r="BZ12" s="97">
        <f t="shared" si="2"/>
        <v>1889.5</v>
      </c>
      <c r="CA12" s="97">
        <f t="shared" si="2"/>
        <v>1915.5</v>
      </c>
      <c r="CB12" s="97">
        <f t="shared" si="2"/>
        <v>1952.5</v>
      </c>
      <c r="CC12" s="97">
        <f t="shared" si="2"/>
        <v>1956</v>
      </c>
    </row>
    <row r="13" spans="1:81" ht="16.5" customHeight="1" x14ac:dyDescent="0.2">
      <c r="A13" s="100" t="s">
        <v>103</v>
      </c>
      <c r="B13" s="148">
        <f>'G-1'!F10</f>
        <v>316</v>
      </c>
      <c r="C13" s="148">
        <f>'G-1'!F11</f>
        <v>385.5</v>
      </c>
      <c r="D13" s="148">
        <f>'G-1'!F12</f>
        <v>384.5</v>
      </c>
      <c r="E13" s="148">
        <f>'G-1'!F13</f>
        <v>393.5</v>
      </c>
      <c r="F13" s="148">
        <f>'G-1'!F14</f>
        <v>413</v>
      </c>
      <c r="G13" s="148">
        <f>'G-1'!F15</f>
        <v>436.5</v>
      </c>
      <c r="H13" s="148">
        <f>'G-1'!F16</f>
        <v>425</v>
      </c>
      <c r="I13" s="148">
        <f>'G-1'!F17</f>
        <v>454</v>
      </c>
      <c r="J13" s="148">
        <f>'G-1'!F18</f>
        <v>401.5</v>
      </c>
      <c r="K13" s="148">
        <f>'G-1'!F19</f>
        <v>400.5</v>
      </c>
      <c r="L13" s="149"/>
      <c r="M13" s="148">
        <f>'G-1'!F20</f>
        <v>402</v>
      </c>
      <c r="N13" s="148">
        <f>'G-1'!F21</f>
        <v>432</v>
      </c>
      <c r="O13" s="148">
        <f>'G-1'!F22</f>
        <v>377.5</v>
      </c>
      <c r="P13" s="148">
        <f>'G-1'!M10</f>
        <v>430.5</v>
      </c>
      <c r="Q13" s="148">
        <f>'G-1'!M11</f>
        <v>438</v>
      </c>
      <c r="R13" s="148">
        <f>'G-1'!M12</f>
        <v>419</v>
      </c>
      <c r="S13" s="148">
        <f>'G-1'!M13</f>
        <v>461.5</v>
      </c>
      <c r="T13" s="148">
        <f>'G-1'!M14</f>
        <v>381.5</v>
      </c>
      <c r="U13" s="148">
        <f>'G-1'!M15</f>
        <v>387.5</v>
      </c>
      <c r="V13" s="148">
        <f>'G-1'!M16</f>
        <v>404.5</v>
      </c>
      <c r="W13" s="148">
        <f>'G-1'!M17</f>
        <v>341.5</v>
      </c>
      <c r="X13" s="148">
        <f>'G-1'!M18</f>
        <v>343</v>
      </c>
      <c r="Y13" s="148">
        <f>'G-1'!M19</f>
        <v>347</v>
      </c>
      <c r="Z13" s="148">
        <f>'G-1'!M20</f>
        <v>424</v>
      </c>
      <c r="AA13" s="148">
        <f>'G-1'!M21</f>
        <v>416.5</v>
      </c>
      <c r="AB13" s="148">
        <f>'G-1'!M22</f>
        <v>411.5</v>
      </c>
      <c r="AC13" s="149"/>
      <c r="AD13" s="148">
        <f>'G-1'!T10</f>
        <v>480.5</v>
      </c>
      <c r="AE13" s="148">
        <f>'G-1'!T11</f>
        <v>514.5</v>
      </c>
      <c r="AF13" s="148">
        <f>'G-1'!T12</f>
        <v>528.5</v>
      </c>
      <c r="AG13" s="148">
        <f>'G-1'!T13</f>
        <v>496.5</v>
      </c>
      <c r="AH13" s="148">
        <f>'G-1'!T14</f>
        <v>480.5</v>
      </c>
      <c r="AI13" s="148">
        <f>'G-1'!T15</f>
        <v>498.5</v>
      </c>
      <c r="AJ13" s="148">
        <f>'G-1'!T16</f>
        <v>466</v>
      </c>
      <c r="AK13" s="148">
        <f>'G-1'!T17</f>
        <v>458.5</v>
      </c>
      <c r="AL13" s="148">
        <f>'G-1'!T18</f>
        <v>466.5</v>
      </c>
      <c r="AM13" s="148">
        <f>'G-1'!T19</f>
        <v>524.5</v>
      </c>
      <c r="AN13" s="148">
        <f>'G-1'!T20</f>
        <v>503</v>
      </c>
      <c r="AO13" s="148">
        <f>'G-1'!T21</f>
        <v>462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1479.5</v>
      </c>
      <c r="F14" s="148">
        <f t="shared" ref="F14:K14" si="3">C13+D13+E13+F13</f>
        <v>1576.5</v>
      </c>
      <c r="G14" s="148">
        <f t="shared" si="3"/>
        <v>1627.5</v>
      </c>
      <c r="H14" s="148">
        <f t="shared" si="3"/>
        <v>1668</v>
      </c>
      <c r="I14" s="148">
        <f t="shared" si="3"/>
        <v>1728.5</v>
      </c>
      <c r="J14" s="148">
        <f t="shared" si="3"/>
        <v>1717</v>
      </c>
      <c r="K14" s="148">
        <f t="shared" si="3"/>
        <v>1681</v>
      </c>
      <c r="L14" s="149"/>
      <c r="M14" s="148"/>
      <c r="N14" s="148"/>
      <c r="O14" s="148"/>
      <c r="P14" s="148">
        <f>M13+N13+O13+P13</f>
        <v>1642</v>
      </c>
      <c r="Q14" s="148">
        <f t="shared" ref="Q14:AB14" si="4">N13+O13+P13+Q13</f>
        <v>1678</v>
      </c>
      <c r="R14" s="148">
        <f t="shared" si="4"/>
        <v>1665</v>
      </c>
      <c r="S14" s="148">
        <f t="shared" si="4"/>
        <v>1749</v>
      </c>
      <c r="T14" s="148">
        <f t="shared" si="4"/>
        <v>1700</v>
      </c>
      <c r="U14" s="148">
        <f t="shared" si="4"/>
        <v>1649.5</v>
      </c>
      <c r="V14" s="148">
        <f t="shared" si="4"/>
        <v>1635</v>
      </c>
      <c r="W14" s="148">
        <f t="shared" si="4"/>
        <v>1515</v>
      </c>
      <c r="X14" s="148">
        <f t="shared" si="4"/>
        <v>1476.5</v>
      </c>
      <c r="Y14" s="148">
        <f t="shared" si="4"/>
        <v>1436</v>
      </c>
      <c r="Z14" s="148">
        <f t="shared" si="4"/>
        <v>1455.5</v>
      </c>
      <c r="AA14" s="148">
        <f t="shared" si="4"/>
        <v>1530.5</v>
      </c>
      <c r="AB14" s="148">
        <f t="shared" si="4"/>
        <v>1599</v>
      </c>
      <c r="AC14" s="149"/>
      <c r="AD14" s="148"/>
      <c r="AE14" s="148"/>
      <c r="AF14" s="148"/>
      <c r="AG14" s="148">
        <f>AD13+AE13+AF13+AG13</f>
        <v>2020</v>
      </c>
      <c r="AH14" s="148">
        <f t="shared" ref="AH14:AO14" si="5">AE13+AF13+AG13+AH13</f>
        <v>2020</v>
      </c>
      <c r="AI14" s="148">
        <f t="shared" si="5"/>
        <v>2004</v>
      </c>
      <c r="AJ14" s="148">
        <f t="shared" si="5"/>
        <v>1941.5</v>
      </c>
      <c r="AK14" s="148">
        <f t="shared" si="5"/>
        <v>1903.5</v>
      </c>
      <c r="AL14" s="148">
        <f t="shared" si="5"/>
        <v>1889.5</v>
      </c>
      <c r="AM14" s="148">
        <f t="shared" si="5"/>
        <v>1915.5</v>
      </c>
      <c r="AN14" s="148">
        <f t="shared" si="5"/>
        <v>1952.5</v>
      </c>
      <c r="AO14" s="148">
        <f t="shared" si="5"/>
        <v>1956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9.6305269533615998E-2</v>
      </c>
      <c r="E15" s="151"/>
      <c r="F15" s="151" t="s">
        <v>107</v>
      </c>
      <c r="G15" s="152">
        <f>DIRECCIONALIDAD!J11/100</f>
        <v>0.90369473046638404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0.11594202898550725</v>
      </c>
      <c r="Q15" s="151"/>
      <c r="R15" s="151"/>
      <c r="S15" s="151"/>
      <c r="T15" s="151" t="s">
        <v>107</v>
      </c>
      <c r="U15" s="152">
        <f>DIRECCIONALIDAD!J14/100</f>
        <v>0.88405797101449279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9.5854922279792726E-2</v>
      </c>
      <c r="AG15" s="151"/>
      <c r="AH15" s="151"/>
      <c r="AI15" s="151"/>
      <c r="AJ15" s="151" t="s">
        <v>107</v>
      </c>
      <c r="AK15" s="152">
        <f>DIRECCIONALIDAD!J17/100</f>
        <v>0.90414507772020725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149</v>
      </c>
      <c r="B16" s="161">
        <f>MAX(B14:K14)</f>
        <v>1728.5</v>
      </c>
      <c r="C16" s="151" t="s">
        <v>106</v>
      </c>
      <c r="D16" s="162">
        <f>+B16*D15</f>
        <v>166.46365838885527</v>
      </c>
      <c r="E16" s="151"/>
      <c r="F16" s="151" t="s">
        <v>107</v>
      </c>
      <c r="G16" s="162">
        <f>+B16*G15</f>
        <v>1562.0363416111447</v>
      </c>
      <c r="H16" s="151"/>
      <c r="I16" s="151" t="s">
        <v>108</v>
      </c>
      <c r="J16" s="162">
        <f>+B16*J15</f>
        <v>0</v>
      </c>
      <c r="K16" s="153"/>
      <c r="L16" s="147"/>
      <c r="M16" s="161">
        <f>MAX(M14:AB14)</f>
        <v>1749</v>
      </c>
      <c r="N16" s="151"/>
      <c r="O16" s="151" t="s">
        <v>106</v>
      </c>
      <c r="P16" s="163">
        <f>+M16*P15</f>
        <v>202.78260869565219</v>
      </c>
      <c r="Q16" s="151"/>
      <c r="R16" s="151"/>
      <c r="S16" s="151"/>
      <c r="T16" s="151" t="s">
        <v>107</v>
      </c>
      <c r="U16" s="163">
        <f>+M16*U15</f>
        <v>1546.217391304348</v>
      </c>
      <c r="V16" s="151"/>
      <c r="W16" s="151"/>
      <c r="X16" s="151"/>
      <c r="Y16" s="151" t="s">
        <v>108</v>
      </c>
      <c r="Z16" s="163">
        <f>+M16*Z15</f>
        <v>0</v>
      </c>
      <c r="AA16" s="151"/>
      <c r="AB16" s="153"/>
      <c r="AC16" s="147"/>
      <c r="AD16" s="161">
        <f>MAX(AD14:AO14)</f>
        <v>2020</v>
      </c>
      <c r="AE16" s="151" t="s">
        <v>106</v>
      </c>
      <c r="AF16" s="162">
        <f>+AD16*AF15</f>
        <v>193.62694300518132</v>
      </c>
      <c r="AG16" s="151"/>
      <c r="AH16" s="151"/>
      <c r="AI16" s="151"/>
      <c r="AJ16" s="151" t="s">
        <v>107</v>
      </c>
      <c r="AK16" s="162">
        <f>+AD16*AK15</f>
        <v>1826.3730569948186</v>
      </c>
      <c r="AL16" s="151"/>
      <c r="AM16" s="151"/>
      <c r="AN16" s="151" t="s">
        <v>108</v>
      </c>
      <c r="AO16" s="164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245" t="s">
        <v>102</v>
      </c>
      <c r="U17" s="245"/>
      <c r="V17" s="155">
        <v>2</v>
      </c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9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9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104</v>
      </c>
      <c r="B19" s="148"/>
      <c r="C19" s="148"/>
      <c r="D19" s="148"/>
      <c r="E19" s="148">
        <f>B18+C18+D18+E18</f>
        <v>0</v>
      </c>
      <c r="F19" s="148">
        <f t="shared" ref="F19:K19" si="9">C18+D18+E18+F18</f>
        <v>0</v>
      </c>
      <c r="G19" s="148">
        <f t="shared" si="9"/>
        <v>0</v>
      </c>
      <c r="H19" s="148">
        <f t="shared" si="9"/>
        <v>0</v>
      </c>
      <c r="I19" s="148">
        <f t="shared" si="9"/>
        <v>0</v>
      </c>
      <c r="J19" s="148">
        <f t="shared" si="9"/>
        <v>0</v>
      </c>
      <c r="K19" s="148">
        <f t="shared" si="9"/>
        <v>0</v>
      </c>
      <c r="L19" s="149"/>
      <c r="M19" s="148"/>
      <c r="N19" s="148"/>
      <c r="O19" s="148"/>
      <c r="P19" s="148">
        <f>M18+N18+O18+P18</f>
        <v>0</v>
      </c>
      <c r="Q19" s="148">
        <f t="shared" ref="Q19:AB19" si="10">N18+O18+P18+Q18</f>
        <v>0</v>
      </c>
      <c r="R19" s="148">
        <f t="shared" si="10"/>
        <v>0</v>
      </c>
      <c r="S19" s="148">
        <f t="shared" si="10"/>
        <v>0</v>
      </c>
      <c r="T19" s="148">
        <f t="shared" si="10"/>
        <v>0</v>
      </c>
      <c r="U19" s="148">
        <f t="shared" si="10"/>
        <v>0</v>
      </c>
      <c r="V19" s="148">
        <f t="shared" si="10"/>
        <v>0</v>
      </c>
      <c r="W19" s="148">
        <f t="shared" si="10"/>
        <v>0</v>
      </c>
      <c r="X19" s="148">
        <f t="shared" si="10"/>
        <v>0</v>
      </c>
      <c r="Y19" s="148">
        <f t="shared" si="10"/>
        <v>0</v>
      </c>
      <c r="Z19" s="148">
        <f t="shared" si="10"/>
        <v>0</v>
      </c>
      <c r="AA19" s="148">
        <f t="shared" si="10"/>
        <v>0</v>
      </c>
      <c r="AB19" s="148">
        <f t="shared" si="10"/>
        <v>0</v>
      </c>
      <c r="AC19" s="149"/>
      <c r="AD19" s="148"/>
      <c r="AE19" s="148"/>
      <c r="AF19" s="148"/>
      <c r="AG19" s="148">
        <f>AD18+AE18+AF18+AG18</f>
        <v>0</v>
      </c>
      <c r="AH19" s="148">
        <f t="shared" ref="AH19:AO19" si="11">AE18+AF18+AG18+AH18</f>
        <v>0</v>
      </c>
      <c r="AI19" s="148">
        <f t="shared" si="11"/>
        <v>0</v>
      </c>
      <c r="AJ19" s="148">
        <f t="shared" si="11"/>
        <v>0</v>
      </c>
      <c r="AK19" s="148">
        <f t="shared" si="11"/>
        <v>0</v>
      </c>
      <c r="AL19" s="148">
        <f t="shared" si="11"/>
        <v>0</v>
      </c>
      <c r="AM19" s="148">
        <f t="shared" si="11"/>
        <v>0</v>
      </c>
      <c r="AN19" s="148">
        <f t="shared" si="11"/>
        <v>0</v>
      </c>
      <c r="AO19" s="148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P28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AG28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105</v>
      </c>
      <c r="B20" s="150"/>
      <c r="C20" s="151" t="s">
        <v>106</v>
      </c>
      <c r="D20" s="152">
        <f>DIRECCIONALIDAD!J19/100</f>
        <v>0</v>
      </c>
      <c r="E20" s="151"/>
      <c r="F20" s="151" t="s">
        <v>107</v>
      </c>
      <c r="G20" s="152">
        <f>DIRECCIONALIDAD!J20/100</f>
        <v>0</v>
      </c>
      <c r="H20" s="151"/>
      <c r="I20" s="151" t="s">
        <v>108</v>
      </c>
      <c r="J20" s="152">
        <f>DIRECCIONALIDAD!J21/100</f>
        <v>0</v>
      </c>
      <c r="K20" s="153"/>
      <c r="L20" s="147"/>
      <c r="M20" s="150"/>
      <c r="N20" s="151"/>
      <c r="O20" s="151" t="s">
        <v>106</v>
      </c>
      <c r="P20" s="152">
        <f>DIRECCIONALIDAD!J22/100</f>
        <v>0</v>
      </c>
      <c r="Q20" s="151"/>
      <c r="R20" s="151"/>
      <c r="S20" s="151"/>
      <c r="T20" s="151" t="s">
        <v>107</v>
      </c>
      <c r="U20" s="152">
        <f>DIRECCIONALIDAD!J23/100</f>
        <v>0</v>
      </c>
      <c r="V20" s="151"/>
      <c r="W20" s="151"/>
      <c r="X20" s="151"/>
      <c r="Y20" s="151" t="s">
        <v>108</v>
      </c>
      <c r="Z20" s="152">
        <f>DIRECCIONALIDAD!J24/100</f>
        <v>0</v>
      </c>
      <c r="AA20" s="151"/>
      <c r="AB20" s="153"/>
      <c r="AC20" s="147"/>
      <c r="AD20" s="150"/>
      <c r="AE20" s="151" t="s">
        <v>106</v>
      </c>
      <c r="AF20" s="152">
        <f>DIRECCIONALIDAD!J25/100</f>
        <v>0</v>
      </c>
      <c r="AG20" s="151"/>
      <c r="AH20" s="151"/>
      <c r="AI20" s="151"/>
      <c r="AJ20" s="151" t="s">
        <v>107</v>
      </c>
      <c r="AK20" s="152">
        <f>DIRECCIONALIDAD!J26/100</f>
        <v>0</v>
      </c>
      <c r="AL20" s="151"/>
      <c r="AM20" s="151"/>
      <c r="AN20" s="151" t="s">
        <v>108</v>
      </c>
      <c r="AO20" s="154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913.5</v>
      </c>
      <c r="AV20" s="92">
        <f t="shared" si="15"/>
        <v>941.5</v>
      </c>
      <c r="AW20" s="92">
        <f t="shared" si="15"/>
        <v>880.5</v>
      </c>
      <c r="AX20" s="92">
        <f t="shared" si="15"/>
        <v>820</v>
      </c>
      <c r="AY20" s="92">
        <f t="shared" si="15"/>
        <v>775.5</v>
      </c>
      <c r="AZ20" s="92">
        <f t="shared" si="15"/>
        <v>737.5</v>
      </c>
      <c r="BA20" s="92">
        <f t="shared" si="15"/>
        <v>755.5</v>
      </c>
      <c r="BB20" s="92"/>
      <c r="BC20" s="92"/>
      <c r="BD20" s="92"/>
      <c r="BE20" s="92">
        <f t="shared" ref="BE20:BQ20" si="16">P23</f>
        <v>797.5</v>
      </c>
      <c r="BF20" s="92">
        <f t="shared" si="16"/>
        <v>761</v>
      </c>
      <c r="BG20" s="92">
        <f t="shared" si="16"/>
        <v>718</v>
      </c>
      <c r="BH20" s="92">
        <f t="shared" si="16"/>
        <v>680</v>
      </c>
      <c r="BI20" s="92">
        <f t="shared" si="16"/>
        <v>602</v>
      </c>
      <c r="BJ20" s="92">
        <f t="shared" si="16"/>
        <v>578</v>
      </c>
      <c r="BK20" s="92">
        <f t="shared" si="16"/>
        <v>561.5</v>
      </c>
      <c r="BL20" s="92">
        <f t="shared" si="16"/>
        <v>569</v>
      </c>
      <c r="BM20" s="92">
        <f t="shared" si="16"/>
        <v>664</v>
      </c>
      <c r="BN20" s="92">
        <f t="shared" si="16"/>
        <v>750.5</v>
      </c>
      <c r="BO20" s="92">
        <f t="shared" si="16"/>
        <v>821.5</v>
      </c>
      <c r="BP20" s="92">
        <f t="shared" si="16"/>
        <v>908.5</v>
      </c>
      <c r="BQ20" s="92">
        <f t="shared" si="16"/>
        <v>917.5</v>
      </c>
      <c r="BR20" s="92"/>
      <c r="BS20" s="92"/>
      <c r="BT20" s="92"/>
      <c r="BU20" s="92">
        <f t="shared" ref="BU20:CC20" si="17">AG23</f>
        <v>753</v>
      </c>
      <c r="BV20" s="92">
        <f t="shared" si="17"/>
        <v>780.5</v>
      </c>
      <c r="BW20" s="92">
        <f t="shared" si="17"/>
        <v>796</v>
      </c>
      <c r="BX20" s="92">
        <f t="shared" si="17"/>
        <v>791.5</v>
      </c>
      <c r="BY20" s="92">
        <f t="shared" si="17"/>
        <v>782</v>
      </c>
      <c r="BZ20" s="92">
        <f t="shared" si="17"/>
        <v>754</v>
      </c>
      <c r="CA20" s="92">
        <f t="shared" si="17"/>
        <v>703</v>
      </c>
      <c r="CB20" s="92">
        <f t="shared" si="17"/>
        <v>694</v>
      </c>
      <c r="CC20" s="92">
        <f t="shared" si="17"/>
        <v>675</v>
      </c>
    </row>
    <row r="21" spans="1:81" ht="16.5" customHeight="1" x14ac:dyDescent="0.2">
      <c r="A21" s="92"/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245" t="s">
        <v>102</v>
      </c>
      <c r="U21" s="245"/>
      <c r="V21" s="155">
        <v>3</v>
      </c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92"/>
      <c r="AQ21" s="92"/>
      <c r="AR21" s="92"/>
      <c r="AS21" s="92"/>
      <c r="AT21" s="92"/>
      <c r="AU21" s="92">
        <f t="shared" ref="AU21:BA21" si="18">E32</f>
        <v>2393</v>
      </c>
      <c r="AV21" s="92">
        <f t="shared" si="18"/>
        <v>2518</v>
      </c>
      <c r="AW21" s="92">
        <f t="shared" si="18"/>
        <v>2508</v>
      </c>
      <c r="AX21" s="92">
        <f t="shared" si="18"/>
        <v>2488</v>
      </c>
      <c r="AY21" s="92">
        <f t="shared" si="18"/>
        <v>2504</v>
      </c>
      <c r="AZ21" s="92">
        <f t="shared" si="18"/>
        <v>2454.5</v>
      </c>
      <c r="BA21" s="92">
        <f t="shared" si="18"/>
        <v>2436.5</v>
      </c>
      <c r="BB21" s="92"/>
      <c r="BC21" s="92"/>
      <c r="BD21" s="92"/>
      <c r="BE21" s="92">
        <f t="shared" ref="BE21:BQ21" si="19">P32</f>
        <v>2439.5</v>
      </c>
      <c r="BF21" s="92">
        <f t="shared" si="19"/>
        <v>2439</v>
      </c>
      <c r="BG21" s="92">
        <f t="shared" si="19"/>
        <v>2383</v>
      </c>
      <c r="BH21" s="92">
        <f t="shared" si="19"/>
        <v>2429</v>
      </c>
      <c r="BI21" s="92">
        <f t="shared" si="19"/>
        <v>2302</v>
      </c>
      <c r="BJ21" s="92">
        <f t="shared" si="19"/>
        <v>2227.5</v>
      </c>
      <c r="BK21" s="92">
        <f t="shared" si="19"/>
        <v>2196.5</v>
      </c>
      <c r="BL21" s="92">
        <f t="shared" si="19"/>
        <v>2084</v>
      </c>
      <c r="BM21" s="92">
        <f t="shared" si="19"/>
        <v>2140.5</v>
      </c>
      <c r="BN21" s="92">
        <f t="shared" si="19"/>
        <v>2186.5</v>
      </c>
      <c r="BO21" s="92">
        <f t="shared" si="19"/>
        <v>2277</v>
      </c>
      <c r="BP21" s="92">
        <f t="shared" si="19"/>
        <v>2439</v>
      </c>
      <c r="BQ21" s="92">
        <f t="shared" si="19"/>
        <v>2516.5</v>
      </c>
      <c r="BR21" s="92"/>
      <c r="BS21" s="92"/>
      <c r="BT21" s="92"/>
      <c r="BU21" s="92">
        <f t="shared" ref="BU21:CC21" si="20">AG32</f>
        <v>2773</v>
      </c>
      <c r="BV21" s="92">
        <f t="shared" si="20"/>
        <v>2800.5</v>
      </c>
      <c r="BW21" s="92">
        <f t="shared" si="20"/>
        <v>2800</v>
      </c>
      <c r="BX21" s="92">
        <f t="shared" si="20"/>
        <v>2733</v>
      </c>
      <c r="BY21" s="92">
        <f t="shared" si="20"/>
        <v>2685.5</v>
      </c>
      <c r="BZ21" s="92">
        <f t="shared" si="20"/>
        <v>2643.5</v>
      </c>
      <c r="CA21" s="92">
        <f t="shared" si="20"/>
        <v>2618.5</v>
      </c>
      <c r="CB21" s="92">
        <f t="shared" si="20"/>
        <v>2646.5</v>
      </c>
      <c r="CC21" s="92">
        <f t="shared" si="20"/>
        <v>2631</v>
      </c>
    </row>
    <row r="22" spans="1:81" ht="16.5" customHeight="1" x14ac:dyDescent="0.2">
      <c r="A22" s="100" t="s">
        <v>103</v>
      </c>
      <c r="B22" s="148">
        <f>'G-3'!F10</f>
        <v>205.5</v>
      </c>
      <c r="C22" s="148">
        <f>'G-3'!F11</f>
        <v>244.5</v>
      </c>
      <c r="D22" s="148">
        <f>'G-3'!F12</f>
        <v>246</v>
      </c>
      <c r="E22" s="148">
        <f>'G-3'!F13</f>
        <v>217.5</v>
      </c>
      <c r="F22" s="148">
        <f>'G-3'!F14</f>
        <v>233.5</v>
      </c>
      <c r="G22" s="148">
        <f>'G-3'!F15</f>
        <v>183.5</v>
      </c>
      <c r="H22" s="148">
        <f>'G-3'!F16</f>
        <v>185.5</v>
      </c>
      <c r="I22" s="148">
        <f>'G-3'!F17</f>
        <v>173</v>
      </c>
      <c r="J22" s="148">
        <f>'G-3'!F18</f>
        <v>195.5</v>
      </c>
      <c r="K22" s="148">
        <f>'G-3'!F19</f>
        <v>201.5</v>
      </c>
      <c r="L22" s="149"/>
      <c r="M22" s="148">
        <f>'G-3'!F20</f>
        <v>202</v>
      </c>
      <c r="N22" s="148">
        <f>'G-3'!F21</f>
        <v>214.5</v>
      </c>
      <c r="O22" s="148">
        <f>'G-3'!F22</f>
        <v>181</v>
      </c>
      <c r="P22" s="148">
        <f>'G-3'!M10</f>
        <v>200</v>
      </c>
      <c r="Q22" s="148">
        <f>'G-3'!M11</f>
        <v>165.5</v>
      </c>
      <c r="R22" s="148">
        <f>'G-3'!M12</f>
        <v>171.5</v>
      </c>
      <c r="S22" s="148">
        <f>'G-3'!M13</f>
        <v>143</v>
      </c>
      <c r="T22" s="148">
        <f>'G-3'!M14</f>
        <v>122</v>
      </c>
      <c r="U22" s="148">
        <f>'G-3'!M15</f>
        <v>141.5</v>
      </c>
      <c r="V22" s="148">
        <f>'G-3'!M16</f>
        <v>155</v>
      </c>
      <c r="W22" s="148">
        <f>'G-3'!M17</f>
        <v>150.5</v>
      </c>
      <c r="X22" s="148">
        <f>'G-3'!M18</f>
        <v>217</v>
      </c>
      <c r="Y22" s="148">
        <f>'G-3'!M19</f>
        <v>228</v>
      </c>
      <c r="Z22" s="148">
        <f>'G-3'!M20</f>
        <v>226</v>
      </c>
      <c r="AA22" s="148">
        <f>'G-3'!M21</f>
        <v>237.5</v>
      </c>
      <c r="AB22" s="148">
        <f>'G-3'!M22</f>
        <v>226</v>
      </c>
      <c r="AC22" s="149"/>
      <c r="AD22" s="148">
        <f>'G-3'!T10</f>
        <v>184.5</v>
      </c>
      <c r="AE22" s="148">
        <f>'G-3'!T11</f>
        <v>196.5</v>
      </c>
      <c r="AF22" s="148">
        <f>'G-3'!T12</f>
        <v>184.5</v>
      </c>
      <c r="AG22" s="148">
        <f>'G-3'!T13</f>
        <v>187.5</v>
      </c>
      <c r="AH22" s="148">
        <f>'G-3'!T14</f>
        <v>212</v>
      </c>
      <c r="AI22" s="148">
        <f>'G-3'!T15</f>
        <v>212</v>
      </c>
      <c r="AJ22" s="148">
        <f>'G-3'!T16</f>
        <v>180</v>
      </c>
      <c r="AK22" s="148">
        <f>'G-3'!T17</f>
        <v>178</v>
      </c>
      <c r="AL22" s="148">
        <f>'G-3'!T18</f>
        <v>184</v>
      </c>
      <c r="AM22" s="148">
        <f>'G-3'!T19</f>
        <v>161</v>
      </c>
      <c r="AN22" s="148">
        <f>'G-3'!T20</f>
        <v>171</v>
      </c>
      <c r="AO22" s="148">
        <f>'G-3'!T21</f>
        <v>159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8"/>
      <c r="C23" s="148"/>
      <c r="D23" s="148"/>
      <c r="E23" s="148">
        <f>B22+C22+D22+E22</f>
        <v>913.5</v>
      </c>
      <c r="F23" s="148">
        <f t="shared" ref="F23:K23" si="21">C22+D22+E22+F22</f>
        <v>941.5</v>
      </c>
      <c r="G23" s="148">
        <f t="shared" si="21"/>
        <v>880.5</v>
      </c>
      <c r="H23" s="148">
        <f t="shared" si="21"/>
        <v>820</v>
      </c>
      <c r="I23" s="148">
        <f t="shared" si="21"/>
        <v>775.5</v>
      </c>
      <c r="J23" s="148">
        <f t="shared" si="21"/>
        <v>737.5</v>
      </c>
      <c r="K23" s="148">
        <f t="shared" si="21"/>
        <v>755.5</v>
      </c>
      <c r="L23" s="149"/>
      <c r="M23" s="148"/>
      <c r="N23" s="148"/>
      <c r="O23" s="148"/>
      <c r="P23" s="148">
        <f>M22+N22+O22+P22</f>
        <v>797.5</v>
      </c>
      <c r="Q23" s="148">
        <f t="shared" ref="Q23:AB23" si="22">N22+O22+P22+Q22</f>
        <v>761</v>
      </c>
      <c r="R23" s="148">
        <f t="shared" si="22"/>
        <v>718</v>
      </c>
      <c r="S23" s="148">
        <f t="shared" si="22"/>
        <v>680</v>
      </c>
      <c r="T23" s="148">
        <f t="shared" si="22"/>
        <v>602</v>
      </c>
      <c r="U23" s="148">
        <f t="shared" si="22"/>
        <v>578</v>
      </c>
      <c r="V23" s="148">
        <f t="shared" si="22"/>
        <v>561.5</v>
      </c>
      <c r="W23" s="148">
        <f t="shared" si="22"/>
        <v>569</v>
      </c>
      <c r="X23" s="148">
        <f t="shared" si="22"/>
        <v>664</v>
      </c>
      <c r="Y23" s="148">
        <f t="shared" si="22"/>
        <v>750.5</v>
      </c>
      <c r="Z23" s="148">
        <f t="shared" si="22"/>
        <v>821.5</v>
      </c>
      <c r="AA23" s="148">
        <f t="shared" si="22"/>
        <v>908.5</v>
      </c>
      <c r="AB23" s="148">
        <f t="shared" si="22"/>
        <v>917.5</v>
      </c>
      <c r="AC23" s="149"/>
      <c r="AD23" s="148"/>
      <c r="AE23" s="148"/>
      <c r="AF23" s="148"/>
      <c r="AG23" s="148">
        <f>AD22+AE22+AF22+AG22</f>
        <v>753</v>
      </c>
      <c r="AH23" s="148">
        <f t="shared" ref="AH23:AO23" si="23">AE22+AF22+AG22+AH22</f>
        <v>780.5</v>
      </c>
      <c r="AI23" s="148">
        <f t="shared" si="23"/>
        <v>796</v>
      </c>
      <c r="AJ23" s="148">
        <f t="shared" si="23"/>
        <v>791.5</v>
      </c>
      <c r="AK23" s="148">
        <f t="shared" si="23"/>
        <v>782</v>
      </c>
      <c r="AL23" s="148">
        <f t="shared" si="23"/>
        <v>754</v>
      </c>
      <c r="AM23" s="148">
        <f t="shared" si="23"/>
        <v>703</v>
      </c>
      <c r="AN23" s="148">
        <f t="shared" si="23"/>
        <v>694</v>
      </c>
      <c r="AO23" s="148">
        <f t="shared" si="23"/>
        <v>675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0"/>
      <c r="C24" s="151" t="s">
        <v>106</v>
      </c>
      <c r="D24" s="152">
        <f>DIRECCIONALIDAD!J28/100</f>
        <v>0</v>
      </c>
      <c r="E24" s="151"/>
      <c r="F24" s="151" t="s">
        <v>107</v>
      </c>
      <c r="G24" s="152">
        <f>DIRECCIONALIDAD!J29/100</f>
        <v>0.73382173382173377</v>
      </c>
      <c r="H24" s="151"/>
      <c r="I24" s="151" t="s">
        <v>108</v>
      </c>
      <c r="J24" s="152">
        <f>DIRECCIONALIDAD!J30/100</f>
        <v>0.26617826617826618</v>
      </c>
      <c r="K24" s="153"/>
      <c r="L24" s="147"/>
      <c r="M24" s="150"/>
      <c r="N24" s="151"/>
      <c r="O24" s="151" t="s">
        <v>106</v>
      </c>
      <c r="P24" s="152">
        <f>DIRECCIONALIDAD!J31/100</f>
        <v>0</v>
      </c>
      <c r="Q24" s="151"/>
      <c r="R24" s="151"/>
      <c r="S24" s="151"/>
      <c r="T24" s="151" t="s">
        <v>107</v>
      </c>
      <c r="U24" s="152">
        <f>DIRECCIONALIDAD!J32/100</f>
        <v>0.75943905070118656</v>
      </c>
      <c r="V24" s="151"/>
      <c r="W24" s="151"/>
      <c r="X24" s="151"/>
      <c r="Y24" s="151" t="s">
        <v>108</v>
      </c>
      <c r="Z24" s="152">
        <f>DIRECCIONALIDAD!J33/100</f>
        <v>0.24056094929881339</v>
      </c>
      <c r="AA24" s="151"/>
      <c r="AB24" s="151"/>
      <c r="AC24" s="147"/>
      <c r="AD24" s="150"/>
      <c r="AE24" s="151" t="s">
        <v>106</v>
      </c>
      <c r="AF24" s="152">
        <f>DIRECCIONALIDAD!J34/100</f>
        <v>0</v>
      </c>
      <c r="AG24" s="151"/>
      <c r="AH24" s="151"/>
      <c r="AI24" s="151"/>
      <c r="AJ24" s="151" t="s">
        <v>107</v>
      </c>
      <c r="AK24" s="152">
        <f>DIRECCIONALIDAD!J35/100</f>
        <v>0.6106060606060606</v>
      </c>
      <c r="AL24" s="151"/>
      <c r="AM24" s="151"/>
      <c r="AN24" s="151" t="s">
        <v>108</v>
      </c>
      <c r="AO24" s="152">
        <f>DIRECCIONALIDAD!J36/100</f>
        <v>0.3893939393939394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149</v>
      </c>
      <c r="B25" s="161">
        <f>MAX(B23:K23)</f>
        <v>941.5</v>
      </c>
      <c r="C25" s="151" t="s">
        <v>106</v>
      </c>
      <c r="D25" s="162">
        <f>+B25*D24</f>
        <v>0</v>
      </c>
      <c r="E25" s="151"/>
      <c r="F25" s="151" t="s">
        <v>107</v>
      </c>
      <c r="G25" s="162">
        <f>+B25*G24</f>
        <v>690.89316239316236</v>
      </c>
      <c r="H25" s="151"/>
      <c r="I25" s="151" t="s">
        <v>108</v>
      </c>
      <c r="J25" s="162">
        <f>+B25*J24</f>
        <v>250.60683760683762</v>
      </c>
      <c r="K25" s="153"/>
      <c r="L25" s="147"/>
      <c r="M25" s="161">
        <f>MAX(M23:AB23)</f>
        <v>917.5</v>
      </c>
      <c r="N25" s="151"/>
      <c r="O25" s="151" t="s">
        <v>106</v>
      </c>
      <c r="P25" s="163">
        <f>+M25*P24</f>
        <v>0</v>
      </c>
      <c r="Q25" s="151"/>
      <c r="R25" s="151"/>
      <c r="S25" s="151"/>
      <c r="T25" s="151" t="s">
        <v>107</v>
      </c>
      <c r="U25" s="163">
        <f>+M25*U24</f>
        <v>696.78532901833864</v>
      </c>
      <c r="V25" s="151"/>
      <c r="W25" s="151"/>
      <c r="X25" s="151"/>
      <c r="Y25" s="151" t="s">
        <v>108</v>
      </c>
      <c r="Z25" s="163">
        <f>+M25*Z24</f>
        <v>220.71467098166127</v>
      </c>
      <c r="AA25" s="151"/>
      <c r="AB25" s="153"/>
      <c r="AC25" s="147"/>
      <c r="AD25" s="161">
        <f>MAX(AD23:AO23)</f>
        <v>796</v>
      </c>
      <c r="AE25" s="151" t="s">
        <v>106</v>
      </c>
      <c r="AF25" s="162">
        <f>+AD25*AF24</f>
        <v>0</v>
      </c>
      <c r="AG25" s="151"/>
      <c r="AH25" s="151"/>
      <c r="AI25" s="151"/>
      <c r="AJ25" s="151" t="s">
        <v>107</v>
      </c>
      <c r="AK25" s="162">
        <f>+AD25*AK24</f>
        <v>486.04242424242426</v>
      </c>
      <c r="AL25" s="151"/>
      <c r="AM25" s="151"/>
      <c r="AN25" s="151" t="s">
        <v>108</v>
      </c>
      <c r="AO25" s="164">
        <f>+AD25*AO24</f>
        <v>309.95757575757574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7"/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245" t="s">
        <v>102</v>
      </c>
      <c r="U26" s="245"/>
      <c r="V26" s="155">
        <v>4</v>
      </c>
      <c r="W26" s="147"/>
      <c r="X26" s="147"/>
      <c r="Y26" s="147"/>
      <c r="Z26" s="147"/>
      <c r="AA26" s="147"/>
      <c r="AB26" s="147"/>
      <c r="AC26" s="147"/>
      <c r="AD26" s="147"/>
      <c r="AE26" s="147"/>
      <c r="AF26" s="147"/>
      <c r="AG26" s="147"/>
      <c r="AH26" s="147"/>
      <c r="AI26" s="147"/>
      <c r="AJ26" s="147"/>
      <c r="AK26" s="147"/>
      <c r="AL26" s="147"/>
      <c r="AM26" s="147"/>
      <c r="AN26" s="147"/>
      <c r="AO26" s="147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9"/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9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8"/>
      <c r="C28" s="148"/>
      <c r="D28" s="148"/>
      <c r="E28" s="148">
        <f>B27+C27+D27+E27</f>
        <v>0</v>
      </c>
      <c r="F28" s="148">
        <f t="shared" ref="F28:K28" si="24">C27+D27+E27+F27</f>
        <v>0</v>
      </c>
      <c r="G28" s="148">
        <f t="shared" si="24"/>
        <v>0</v>
      </c>
      <c r="H28" s="148">
        <f t="shared" si="24"/>
        <v>0</v>
      </c>
      <c r="I28" s="148">
        <f t="shared" si="24"/>
        <v>0</v>
      </c>
      <c r="J28" s="148">
        <f t="shared" si="24"/>
        <v>0</v>
      </c>
      <c r="K28" s="148">
        <f t="shared" si="24"/>
        <v>0</v>
      </c>
      <c r="L28" s="149"/>
      <c r="M28" s="148"/>
      <c r="N28" s="148"/>
      <c r="O28" s="148"/>
      <c r="P28" s="148">
        <f>M27+N27+O27+P27</f>
        <v>0</v>
      </c>
      <c r="Q28" s="148">
        <f t="shared" ref="Q28:AB28" si="25">N27+O27+P27+Q27</f>
        <v>0</v>
      </c>
      <c r="R28" s="148">
        <f t="shared" si="25"/>
        <v>0</v>
      </c>
      <c r="S28" s="148">
        <f t="shared" si="25"/>
        <v>0</v>
      </c>
      <c r="T28" s="148">
        <f t="shared" si="25"/>
        <v>0</v>
      </c>
      <c r="U28" s="148">
        <f t="shared" si="25"/>
        <v>0</v>
      </c>
      <c r="V28" s="148">
        <f t="shared" si="25"/>
        <v>0</v>
      </c>
      <c r="W28" s="148">
        <f t="shared" si="25"/>
        <v>0</v>
      </c>
      <c r="X28" s="148">
        <f t="shared" si="25"/>
        <v>0</v>
      </c>
      <c r="Y28" s="148">
        <f t="shared" si="25"/>
        <v>0</v>
      </c>
      <c r="Z28" s="148">
        <f t="shared" si="25"/>
        <v>0</v>
      </c>
      <c r="AA28" s="148">
        <f t="shared" si="25"/>
        <v>0</v>
      </c>
      <c r="AB28" s="148">
        <f t="shared" si="25"/>
        <v>0</v>
      </c>
      <c r="AC28" s="149"/>
      <c r="AD28" s="148"/>
      <c r="AE28" s="148"/>
      <c r="AF28" s="148"/>
      <c r="AG28" s="148">
        <f>AD27+AE27+AF27+AG27</f>
        <v>0</v>
      </c>
      <c r="AH28" s="148">
        <f t="shared" ref="AH28:AO28" si="26">AE27+AF27+AG27+AH27</f>
        <v>0</v>
      </c>
      <c r="AI28" s="148">
        <f t="shared" si="26"/>
        <v>0</v>
      </c>
      <c r="AJ28" s="148">
        <f t="shared" si="26"/>
        <v>0</v>
      </c>
      <c r="AK28" s="148">
        <f t="shared" si="26"/>
        <v>0</v>
      </c>
      <c r="AL28" s="148">
        <f t="shared" si="26"/>
        <v>0</v>
      </c>
      <c r="AM28" s="148">
        <f t="shared" si="26"/>
        <v>0</v>
      </c>
      <c r="AN28" s="148">
        <f t="shared" si="26"/>
        <v>0</v>
      </c>
      <c r="AO28" s="148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0"/>
      <c r="C29" s="151" t="s">
        <v>106</v>
      </c>
      <c r="D29" s="152">
        <f>DIRECCIONALIDAD!J37/100</f>
        <v>0</v>
      </c>
      <c r="E29" s="151"/>
      <c r="F29" s="151" t="s">
        <v>107</v>
      </c>
      <c r="G29" s="152">
        <f>DIRECCIONALIDAD!J38/100</f>
        <v>0</v>
      </c>
      <c r="H29" s="151"/>
      <c r="I29" s="151" t="s">
        <v>108</v>
      </c>
      <c r="J29" s="152">
        <f>DIRECCIONALIDAD!J39/100</f>
        <v>0</v>
      </c>
      <c r="K29" s="153"/>
      <c r="L29" s="147"/>
      <c r="M29" s="150"/>
      <c r="N29" s="151"/>
      <c r="O29" s="151" t="s">
        <v>106</v>
      </c>
      <c r="P29" s="152">
        <f>DIRECCIONALIDAD!J40/100</f>
        <v>0</v>
      </c>
      <c r="Q29" s="151"/>
      <c r="R29" s="151"/>
      <c r="S29" s="151"/>
      <c r="T29" s="151" t="s">
        <v>107</v>
      </c>
      <c r="U29" s="152">
        <f>DIRECCIONALIDAD!J41/100</f>
        <v>0</v>
      </c>
      <c r="V29" s="151"/>
      <c r="W29" s="151"/>
      <c r="X29" s="151"/>
      <c r="Y29" s="151" t="s">
        <v>108</v>
      </c>
      <c r="Z29" s="152">
        <f>DIRECCIONALIDAD!J42/100</f>
        <v>0</v>
      </c>
      <c r="AA29" s="151"/>
      <c r="AB29" s="153"/>
      <c r="AC29" s="147"/>
      <c r="AD29" s="150"/>
      <c r="AE29" s="151" t="s">
        <v>106</v>
      </c>
      <c r="AF29" s="152">
        <f>DIRECCIONALIDAD!J43/100</f>
        <v>0</v>
      </c>
      <c r="AG29" s="151"/>
      <c r="AH29" s="151"/>
      <c r="AI29" s="151"/>
      <c r="AJ29" s="151" t="s">
        <v>107</v>
      </c>
      <c r="AK29" s="152">
        <f>DIRECCIONALIDAD!J44/100</f>
        <v>0</v>
      </c>
      <c r="AL29" s="151"/>
      <c r="AM29" s="151"/>
      <c r="AN29" s="151" t="s">
        <v>108</v>
      </c>
      <c r="AO29" s="154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92"/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245" t="s">
        <v>102</v>
      </c>
      <c r="U30" s="245"/>
      <c r="V30" s="146" t="s">
        <v>109</v>
      </c>
      <c r="W30" s="147"/>
      <c r="X30" s="147"/>
      <c r="Y30" s="147"/>
      <c r="Z30" s="147"/>
      <c r="AA30" s="147"/>
      <c r="AB30" s="147"/>
      <c r="AC30" s="147"/>
      <c r="AD30" s="147"/>
      <c r="AE30" s="147"/>
      <c r="AF30" s="147"/>
      <c r="AG30" s="147"/>
      <c r="AH30" s="147"/>
      <c r="AI30" s="147"/>
      <c r="AJ30" s="147"/>
      <c r="AK30" s="147"/>
      <c r="AL30" s="147"/>
      <c r="AM30" s="147"/>
      <c r="AN30" s="147"/>
      <c r="AO30" s="147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00" t="s">
        <v>103</v>
      </c>
      <c r="B31" s="148">
        <f>B13+B18+B22+B27</f>
        <v>521.5</v>
      </c>
      <c r="C31" s="148">
        <f t="shared" ref="C31:K31" si="27">C13+C18+C22+C27</f>
        <v>630</v>
      </c>
      <c r="D31" s="148">
        <f t="shared" si="27"/>
        <v>630.5</v>
      </c>
      <c r="E31" s="148">
        <f t="shared" si="27"/>
        <v>611</v>
      </c>
      <c r="F31" s="148">
        <f t="shared" si="27"/>
        <v>646.5</v>
      </c>
      <c r="G31" s="148">
        <f t="shared" si="27"/>
        <v>620</v>
      </c>
      <c r="H31" s="148">
        <f t="shared" si="27"/>
        <v>610.5</v>
      </c>
      <c r="I31" s="148">
        <f t="shared" si="27"/>
        <v>627</v>
      </c>
      <c r="J31" s="148">
        <f t="shared" si="27"/>
        <v>597</v>
      </c>
      <c r="K31" s="148">
        <f t="shared" si="27"/>
        <v>602</v>
      </c>
      <c r="L31" s="149"/>
      <c r="M31" s="148">
        <f>M13+M18+M22+M27</f>
        <v>604</v>
      </c>
      <c r="N31" s="148">
        <f t="shared" ref="N31:AB31" si="28">N13+N18+N22+N27</f>
        <v>646.5</v>
      </c>
      <c r="O31" s="148">
        <f t="shared" si="28"/>
        <v>558.5</v>
      </c>
      <c r="P31" s="148">
        <f t="shared" si="28"/>
        <v>630.5</v>
      </c>
      <c r="Q31" s="148">
        <f t="shared" si="28"/>
        <v>603.5</v>
      </c>
      <c r="R31" s="148">
        <f t="shared" si="28"/>
        <v>590.5</v>
      </c>
      <c r="S31" s="148">
        <f t="shared" si="28"/>
        <v>604.5</v>
      </c>
      <c r="T31" s="148">
        <f t="shared" si="28"/>
        <v>503.5</v>
      </c>
      <c r="U31" s="148">
        <f t="shared" si="28"/>
        <v>529</v>
      </c>
      <c r="V31" s="148">
        <f t="shared" si="28"/>
        <v>559.5</v>
      </c>
      <c r="W31" s="148">
        <f t="shared" si="28"/>
        <v>492</v>
      </c>
      <c r="X31" s="148">
        <f t="shared" si="28"/>
        <v>560</v>
      </c>
      <c r="Y31" s="148">
        <f t="shared" si="28"/>
        <v>575</v>
      </c>
      <c r="Z31" s="148">
        <f t="shared" si="28"/>
        <v>650</v>
      </c>
      <c r="AA31" s="148">
        <f t="shared" si="28"/>
        <v>654</v>
      </c>
      <c r="AB31" s="148">
        <f t="shared" si="28"/>
        <v>637.5</v>
      </c>
      <c r="AC31" s="149"/>
      <c r="AD31" s="148">
        <f>AD13+AD18+AD22+AD27</f>
        <v>665</v>
      </c>
      <c r="AE31" s="148">
        <f t="shared" ref="AE31:AO31" si="29">AE13+AE18+AE22+AE27</f>
        <v>711</v>
      </c>
      <c r="AF31" s="148">
        <f t="shared" si="29"/>
        <v>713</v>
      </c>
      <c r="AG31" s="148">
        <f t="shared" si="29"/>
        <v>684</v>
      </c>
      <c r="AH31" s="148">
        <f t="shared" si="29"/>
        <v>692.5</v>
      </c>
      <c r="AI31" s="148">
        <f t="shared" si="29"/>
        <v>710.5</v>
      </c>
      <c r="AJ31" s="148">
        <f t="shared" si="29"/>
        <v>646</v>
      </c>
      <c r="AK31" s="148">
        <f t="shared" si="29"/>
        <v>636.5</v>
      </c>
      <c r="AL31" s="148">
        <f t="shared" si="29"/>
        <v>650.5</v>
      </c>
      <c r="AM31" s="148">
        <f t="shared" si="29"/>
        <v>685.5</v>
      </c>
      <c r="AN31" s="148">
        <f t="shared" si="29"/>
        <v>674</v>
      </c>
      <c r="AO31" s="148">
        <f t="shared" si="29"/>
        <v>621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  <c r="CC31" s="101"/>
    </row>
    <row r="32" spans="1:81" ht="16.5" customHeight="1" x14ac:dyDescent="0.2">
      <c r="A32" s="100" t="s">
        <v>104</v>
      </c>
      <c r="B32" s="148"/>
      <c r="C32" s="148"/>
      <c r="D32" s="148"/>
      <c r="E32" s="148">
        <f>B31+C31+D31+E31</f>
        <v>2393</v>
      </c>
      <c r="F32" s="148">
        <f t="shared" ref="F32:K32" si="30">C31+D31+E31+F31</f>
        <v>2518</v>
      </c>
      <c r="G32" s="148">
        <f t="shared" si="30"/>
        <v>2508</v>
      </c>
      <c r="H32" s="148">
        <f t="shared" si="30"/>
        <v>2488</v>
      </c>
      <c r="I32" s="148">
        <f t="shared" si="30"/>
        <v>2504</v>
      </c>
      <c r="J32" s="148">
        <f t="shared" si="30"/>
        <v>2454.5</v>
      </c>
      <c r="K32" s="148">
        <f t="shared" si="30"/>
        <v>2436.5</v>
      </c>
      <c r="L32" s="149"/>
      <c r="M32" s="148"/>
      <c r="N32" s="148"/>
      <c r="O32" s="148"/>
      <c r="P32" s="148">
        <f>M31+N31+O31+P31</f>
        <v>2439.5</v>
      </c>
      <c r="Q32" s="148">
        <f t="shared" ref="Q32:AB32" si="31">N31+O31+P31+Q31</f>
        <v>2439</v>
      </c>
      <c r="R32" s="148">
        <f t="shared" si="31"/>
        <v>2383</v>
      </c>
      <c r="S32" s="148">
        <f t="shared" si="31"/>
        <v>2429</v>
      </c>
      <c r="T32" s="148">
        <f t="shared" si="31"/>
        <v>2302</v>
      </c>
      <c r="U32" s="148">
        <f t="shared" si="31"/>
        <v>2227.5</v>
      </c>
      <c r="V32" s="148">
        <f t="shared" si="31"/>
        <v>2196.5</v>
      </c>
      <c r="W32" s="148">
        <f t="shared" si="31"/>
        <v>2084</v>
      </c>
      <c r="X32" s="148">
        <f t="shared" si="31"/>
        <v>2140.5</v>
      </c>
      <c r="Y32" s="148">
        <f t="shared" si="31"/>
        <v>2186.5</v>
      </c>
      <c r="Z32" s="148">
        <f t="shared" si="31"/>
        <v>2277</v>
      </c>
      <c r="AA32" s="148">
        <f t="shared" si="31"/>
        <v>2439</v>
      </c>
      <c r="AB32" s="148">
        <f t="shared" si="31"/>
        <v>2516.5</v>
      </c>
      <c r="AC32" s="149"/>
      <c r="AD32" s="148"/>
      <c r="AE32" s="148"/>
      <c r="AF32" s="148"/>
      <c r="AG32" s="148">
        <f>AD31+AE31+AF31+AG31</f>
        <v>2773</v>
      </c>
      <c r="AH32" s="148">
        <f t="shared" ref="AH32:AO32" si="32">AE31+AF31+AG31+AH31</f>
        <v>2800.5</v>
      </c>
      <c r="AI32" s="148">
        <f t="shared" si="32"/>
        <v>2800</v>
      </c>
      <c r="AJ32" s="148">
        <f t="shared" si="32"/>
        <v>2733</v>
      </c>
      <c r="AK32" s="148">
        <f t="shared" si="32"/>
        <v>2685.5</v>
      </c>
      <c r="AL32" s="148">
        <f t="shared" si="32"/>
        <v>2643.5</v>
      </c>
      <c r="AM32" s="148">
        <f t="shared" si="32"/>
        <v>2618.5</v>
      </c>
      <c r="AN32" s="148">
        <f t="shared" si="32"/>
        <v>2646.5</v>
      </c>
      <c r="AO32" s="148">
        <f t="shared" si="32"/>
        <v>2631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246"/>
      <c r="R34" s="246"/>
      <c r="S34" s="246"/>
      <c r="T34" s="246"/>
      <c r="U34" s="246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10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</sheetData>
  <mergeCells count="20">
    <mergeCell ref="T30:U30"/>
    <mergeCell ref="Q34:U34"/>
    <mergeCell ref="O8:S8"/>
    <mergeCell ref="AH8:AI8"/>
    <mergeCell ref="AJ8:AM8"/>
    <mergeCell ref="T12:U12"/>
    <mergeCell ref="T17:U17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2016-07-15T22:11:48Z</cp:lastPrinted>
  <dcterms:created xsi:type="dcterms:W3CDTF">1998-04-02T13:38:56Z</dcterms:created>
  <dcterms:modified xsi:type="dcterms:W3CDTF">2018-08-23T22:34:52Z</dcterms:modified>
</cp:coreProperties>
</file>